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МР" sheetId="1" r:id="rId1"/>
  </sheets>
  <definedNames/>
  <calcPr fullCalcOnLoad="1"/>
</workbook>
</file>

<file path=xl/sharedStrings.xml><?xml version="1.0" encoding="utf-8"?>
<sst xmlns="http://schemas.openxmlformats.org/spreadsheetml/2006/main" count="136" uniqueCount="99">
  <si>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</si>
  <si>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</si>
  <si>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</si>
  <si>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</si>
  <si>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</si>
  <si>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</si>
  <si>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</si>
  <si>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</si>
  <si>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</si>
  <si>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</si>
  <si>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</si>
  <si>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</si>
  <si>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</si>
  <si>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</si>
  <si>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</si>
  <si>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</si>
  <si>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</si>
  <si>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</si>
  <si>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</si>
  <si>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</si>
  <si>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</si>
  <si>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</si>
  <si>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</si>
  <si>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</si>
  <si>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</si>
  <si>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</si>
  <si>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</si>
  <si>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</si>
  <si>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</si>
  <si>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</si>
  <si>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</si>
  <si>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</si>
  <si>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</si>
  <si>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</si>
  <si>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Количество привлеченных к ответственности лиц, виновных в данных нарушениях, чел.</t>
  </si>
  <si>
    <t>СВЕДЕНИЯ</t>
  </si>
  <si>
    <t>Классификация поступивших вопросов по предмету ведения, ед.</t>
  </si>
  <si>
    <t>за</t>
  </si>
  <si>
    <t>Тематика вопросов</t>
  </si>
  <si>
    <t>В том числе в ходе проведения личных приемов граждан с выездом на место</t>
  </si>
  <si>
    <t xml:space="preserve"> </t>
  </si>
  <si>
    <t>Удовлетворен</t>
  </si>
  <si>
    <t>Частично удовлетворен</t>
  </si>
  <si>
    <t>Не удовлетворен</t>
  </si>
  <si>
    <r>
      <t>Жилище</t>
    </r>
    <r>
      <rPr>
        <sz val="10"/>
        <color indexed="8"/>
        <rFont val="Times New Roman"/>
        <family val="1"/>
      </rPr>
      <t>,  в том числе:</t>
    </r>
  </si>
  <si>
    <t>Мнение автора о результатах рассмотрения вопросов</t>
  </si>
  <si>
    <t>на личном приеме</t>
  </si>
  <si>
    <t>по телефону</t>
  </si>
  <si>
    <t>Меры приняты</t>
  </si>
  <si>
    <t>Количество вопросов, принятых по соответствующей тематике, ед.</t>
  </si>
  <si>
    <t>в письменной форме</t>
  </si>
  <si>
    <t>Количество вопросов, поставленных на контроль, ед.</t>
  </si>
  <si>
    <t>В том числе с выездом на место</t>
  </si>
  <si>
    <t>Количество вопросов, рассмотренных:</t>
  </si>
  <si>
    <t>Комиссионно, ед.</t>
  </si>
  <si>
    <t>С выездом на место, ед.</t>
  </si>
  <si>
    <t>С участием автора, ед.</t>
  </si>
  <si>
    <t>Количество вопросов, по которым получено мнение автора о результатах их рассмотрения, ед.</t>
  </si>
  <si>
    <t>Выявлено фактов нарушения порядка рассмотрения обращений граждан, ед.</t>
  </si>
  <si>
    <t>(отчетный период)</t>
  </si>
  <si>
    <t>+</t>
  </si>
  <si>
    <t>=</t>
  </si>
  <si>
    <t xml:space="preserve">о работе с обращениями граждан, поступившими </t>
  </si>
  <si>
    <t>в администрацию</t>
  </si>
  <si>
    <t>Находится на рассмотрении, ед.</t>
  </si>
  <si>
    <t>Дан ответ по существу поставленного вопроса, ед.:</t>
  </si>
  <si>
    <t>Оставлено без ответа автору (в случаях, когда в соответствии с ч.5 ст.11 Федерального закона от 02.05.2006 № 59-ФЗ ответ на обращение не дается), ед.</t>
  </si>
  <si>
    <t>Направлено для рассмотрения по компетенции в другие органы, учреждения, организации, ед.</t>
  </si>
  <si>
    <t>*</t>
  </si>
  <si>
    <r>
      <t xml:space="preserve">Количество </t>
    </r>
    <r>
      <rPr>
        <b/>
        <sz val="10"/>
        <color indexed="10"/>
        <rFont val="Times New Roman"/>
        <family val="1"/>
      </rPr>
      <t>обращений</t>
    </r>
    <r>
      <rPr>
        <b/>
        <sz val="10"/>
        <rFont val="Times New Roman"/>
        <family val="1"/>
      </rPr>
      <t>, информация о которых отображена в подразделе "2018" портала ССТУ.РФ за отчетный период , ед.:</t>
    </r>
  </si>
  <si>
    <t>Дан ответ автору (в случаях, когда ответ на вопрос дается не по существу, а в соответствии с ч.7 ст.8, ч.3 или ч.6 ст.11 Федерального закона от 02.05.2006 № 59-ФЗ), ед.</t>
  </si>
  <si>
    <t>(наименование муниципального района)</t>
  </si>
  <si>
    <r>
      <t xml:space="preserve">Количество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 xml:space="preserve">, поступивших за отчетный период в администрацию муниципального района </t>
    </r>
    <r>
      <rPr>
        <b/>
        <u val="single"/>
        <sz val="11"/>
        <color indexed="8"/>
        <rFont val="Times New Roman"/>
        <family val="1"/>
      </rPr>
      <t>от граждан</t>
    </r>
    <r>
      <rPr>
        <b/>
        <sz val="11"/>
        <color indexed="8"/>
        <rFont val="Times New Roman"/>
        <family val="1"/>
      </rPr>
      <t>, ед.</t>
    </r>
  </si>
  <si>
    <r>
      <t xml:space="preserve">Количество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 xml:space="preserve">, поступивших за отчетный период в  администрацию муниципального района </t>
    </r>
    <r>
      <rPr>
        <b/>
        <u val="single"/>
        <sz val="11"/>
        <color indexed="8"/>
        <rFont val="Times New Roman"/>
        <family val="1"/>
      </rPr>
      <t>из других органов, учреждений, организаций</t>
    </r>
    <r>
      <rPr>
        <b/>
        <sz val="11"/>
        <color indexed="8"/>
        <rFont val="Times New Roman"/>
        <family val="1"/>
      </rPr>
      <t>, ед.</t>
    </r>
  </si>
  <si>
    <r>
      <t xml:space="preserve">Количество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 xml:space="preserve">, поступивших за отчетный период в  администрацию муниципального района </t>
    </r>
    <r>
      <rPr>
        <b/>
        <u val="single"/>
        <sz val="11"/>
        <color indexed="8"/>
        <rFont val="Times New Roman"/>
        <family val="1"/>
      </rPr>
      <t>из управления по работе с обращениями граждан Администрации Кемеровской области</t>
    </r>
    <r>
      <rPr>
        <b/>
        <sz val="11"/>
        <color indexed="8"/>
        <rFont val="Times New Roman"/>
        <family val="1"/>
      </rPr>
      <t>, ед.</t>
    </r>
  </si>
  <si>
    <t>Поступило на рассмотрение в администрацию муниципального района от граждан, а также из других органов, учреждений, организаций</t>
  </si>
  <si>
    <r>
      <rPr>
        <b/>
        <u val="single"/>
        <sz val="11"/>
        <color indexed="8"/>
        <rFont val="Times New Roman"/>
        <family val="1"/>
      </rPr>
      <t>Общее количество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10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>, поступивших за отчетный период в  администрацию муниципального района, ед.</t>
    </r>
  </si>
  <si>
    <t>Поступило на рассмотрение в  администрацию муниципального района из управления по работе с обращениями граждан Администрации Кемеровской области</t>
  </si>
  <si>
    <r>
      <t xml:space="preserve">Количество </t>
    </r>
    <r>
      <rPr>
        <b/>
        <u val="single"/>
        <sz val="10"/>
        <color indexed="8"/>
        <rFont val="Times New Roman"/>
        <family val="1"/>
      </rPr>
      <t>личных приемов</t>
    </r>
    <r>
      <rPr>
        <b/>
        <sz val="10"/>
        <color indexed="8"/>
        <rFont val="Times New Roman"/>
        <family val="1"/>
      </rPr>
      <t xml:space="preserve"> граждан, проведенных главой муниципального района, ед.</t>
    </r>
  </si>
  <si>
    <r>
      <rPr>
        <b/>
        <u val="single"/>
        <sz val="10"/>
        <color indexed="8"/>
        <rFont val="Times New Roman"/>
        <family val="1"/>
      </rPr>
      <t>Количество вопросов</t>
    </r>
    <r>
      <rPr>
        <b/>
        <sz val="10"/>
        <color indexed="8"/>
        <rFont val="Times New Roman"/>
        <family val="1"/>
      </rPr>
      <t>, рассмотренных на личных приемах граждан главой муниципального района, ед.</t>
    </r>
  </si>
  <si>
    <r>
      <rPr>
        <b/>
        <u val="single"/>
        <sz val="10"/>
        <color indexed="8"/>
        <rFont val="Times New Roman"/>
        <family val="1"/>
      </rPr>
      <t>Количество вопросов</t>
    </r>
    <r>
      <rPr>
        <b/>
        <sz val="10"/>
        <color indexed="8"/>
        <rFont val="Times New Roman"/>
        <family val="1"/>
      </rPr>
      <t>, рассмотренных на личных приемах граждан заместителями главы муниципального района, ед.</t>
    </r>
  </si>
  <si>
    <r>
      <rPr>
        <b/>
        <u val="single"/>
        <sz val="10"/>
        <color indexed="8"/>
        <rFont val="Times New Roman"/>
        <family val="1"/>
      </rPr>
      <t>Количество вопросов</t>
    </r>
    <r>
      <rPr>
        <b/>
        <sz val="10"/>
        <color indexed="8"/>
        <rFont val="Times New Roman"/>
        <family val="1"/>
      </rPr>
      <t>, рассмотренных на личных приемах граждан руководителями структурных подразделений, специалистами приемной граждан администрации муниципального района, ед.</t>
    </r>
  </si>
  <si>
    <r>
      <t xml:space="preserve">Количество </t>
    </r>
    <r>
      <rPr>
        <b/>
        <sz val="10"/>
        <color indexed="10"/>
        <rFont val="Times New Roman"/>
        <family val="1"/>
      </rPr>
      <t>обращений</t>
    </r>
    <r>
      <rPr>
        <b/>
        <sz val="10"/>
        <rFont val="Times New Roman"/>
        <family val="1"/>
      </rPr>
      <t>, информация о которых загружена администрацией муниципального района в подраздел "Обращения, поступившие напрямую непосредственно от заявителя" портала ССТУ.РФ за отчетный период, ед.:</t>
    </r>
  </si>
  <si>
    <t>в том числе, по которым администрацией муниципального района завершено рассмотрение и отмечены результаты рассмотрения в поле "Статус"</t>
  </si>
  <si>
    <t>в том числе, по которым администрацией муниципального района заполнено поле "Дата поступления в орган"</t>
  </si>
  <si>
    <r>
      <t>Количество</t>
    </r>
    <r>
      <rPr>
        <b/>
        <sz val="10"/>
        <color indexed="10"/>
        <rFont val="Times New Roman"/>
        <family val="1"/>
      </rPr>
      <t xml:space="preserve"> обращений</t>
    </r>
    <r>
      <rPr>
        <b/>
        <sz val="10"/>
        <rFont val="Times New Roman"/>
        <family val="1"/>
      </rPr>
      <t>, информация о которых загружена администрацией городского/сельского поселения, муниципальным учреждением, иной организацией в подраздел "Обращения, поступившие напрямую непосредственно от заявителя" портала ССТУ.РФ за отчетный период, ед.:</t>
    </r>
  </si>
  <si>
    <t>в том числе, по которым администрацией городского/сельского поселения, муниципальным учреждением, иной организацией завершено рассмотрение и отмечены результаты рассмотрения в поле "Статус"</t>
  </si>
  <si>
    <t>в том числе, по которым администрацией городского/сельского поселения, муниципальным учреждением, иной организацией заполнено поле "Дата поступления в орган"</t>
  </si>
  <si>
    <t>Наименование администраций городских/сельских поселений, муниципальных учреждений, иных организаций, осуществляющих публично значимые функции, добавленных администрацией муниципального района на портал ССТУ.РФ</t>
  </si>
  <si>
    <t xml:space="preserve"> Необходимо перечислить администрации городских/сельских поселений, муниципальные учреждения, иные организации, осуществляющие публично значимые функции, добавленные администрацией муниципального района на портал ССТУ.РФ, включая те, в которые за отчетный период не поступали обращения граждан.</t>
  </si>
  <si>
    <t>1.Кузедеевское сельское поселение</t>
  </si>
  <si>
    <t>2.Красулиснкое сельское посление</t>
  </si>
  <si>
    <t>3.Сосновское сельское поселение</t>
  </si>
  <si>
    <t>4. Центральное сельское поселение</t>
  </si>
  <si>
    <t>5. Загорское сельское поселение</t>
  </si>
  <si>
    <t>6. Терсинское сельское поселение</t>
  </si>
  <si>
    <t>-</t>
  </si>
  <si>
    <t>Новокузнецкий муниципальный район</t>
  </si>
  <si>
    <t>2018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</si>
</sst>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22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5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13" xfId="0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0" fillId="0" borderId="14" xfId="0" applyFont="1" applyBorder="1" applyAlignment="1" applyProtection="1">
      <alignment horizontal="center" vertical="center" wrapText="1"/>
      <protection/>
    </xf>
    <xf numFmtId="0" fontId="49" fillId="0" borderId="15" xfId="0" applyFont="1" applyBorder="1" applyAlignment="1" applyProtection="1">
      <alignment horizontal="center" vertical="center" wrapText="1"/>
      <protection locked="0"/>
    </xf>
    <xf numFmtId="0" fontId="50" fillId="0" borderId="16" xfId="0" applyFont="1" applyBorder="1" applyAlignment="1" applyProtection="1">
      <alignment horizontal="center" vertical="center" wrapText="1"/>
      <protection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50" fillId="0" borderId="19" xfId="0" applyFont="1" applyBorder="1" applyAlignment="1" applyProtection="1">
      <alignment horizontal="center" vertical="center" wrapText="1"/>
      <protection/>
    </xf>
    <xf numFmtId="0" fontId="50" fillId="0" borderId="20" xfId="0" applyFont="1" applyBorder="1" applyAlignment="1" applyProtection="1">
      <alignment horizontal="center" vertical="center" wrapText="1"/>
      <protection/>
    </xf>
    <xf numFmtId="0" fontId="50" fillId="0" borderId="21" xfId="0" applyFont="1" applyBorder="1" applyAlignment="1" applyProtection="1">
      <alignment horizontal="center" vertical="center" wrapText="1"/>
      <protection/>
    </xf>
    <xf numFmtId="0" fontId="49" fillId="0" borderId="22" xfId="0" applyFont="1" applyBorder="1" applyAlignment="1" applyProtection="1">
      <alignment horizontal="center" vertical="center" wrapText="1"/>
      <protection locked="0"/>
    </xf>
    <xf numFmtId="0" fontId="49" fillId="0" borderId="23" xfId="0" applyFont="1" applyBorder="1" applyAlignment="1" applyProtection="1">
      <alignment horizontal="center" vertical="center" wrapText="1"/>
      <protection locked="0"/>
    </xf>
    <xf numFmtId="0" fontId="49" fillId="0" borderId="24" xfId="0" applyFont="1" applyBorder="1" applyAlignment="1" applyProtection="1">
      <alignment horizontal="center" vertical="center" wrapText="1"/>
      <protection locked="0"/>
    </xf>
    <xf numFmtId="0" fontId="50" fillId="0" borderId="25" xfId="0" applyFont="1" applyBorder="1" applyAlignment="1" applyProtection="1">
      <alignment horizontal="center" vertical="center" wrapText="1"/>
      <protection/>
    </xf>
    <xf numFmtId="0" fontId="50" fillId="0" borderId="26" xfId="0" applyNumberFormat="1" applyFont="1" applyBorder="1" applyAlignment="1" applyProtection="1">
      <alignment horizontal="center" vertical="center" wrapText="1"/>
      <protection locked="0"/>
    </xf>
    <xf numFmtId="0" fontId="50" fillId="0" borderId="27" xfId="0" applyFont="1" applyBorder="1" applyAlignment="1" applyProtection="1">
      <alignment horizontal="center" vertical="center" wrapText="1"/>
      <protection/>
    </xf>
    <xf numFmtId="0" fontId="50" fillId="0" borderId="28" xfId="0" applyNumberFormat="1" applyFont="1" applyBorder="1" applyAlignment="1" applyProtection="1">
      <alignment horizontal="center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29" xfId="0" applyFont="1" applyBorder="1" applyAlignment="1" applyProtection="1">
      <alignment horizontal="center" vertical="center" wrapText="1"/>
      <protection locked="0"/>
    </xf>
    <xf numFmtId="0" fontId="53" fillId="0" borderId="30" xfId="0" applyFont="1" applyBorder="1" applyAlignment="1" applyProtection="1">
      <alignment horizontal="center" vertical="center" wrapText="1"/>
      <protection/>
    </xf>
    <xf numFmtId="0" fontId="53" fillId="0" borderId="31" xfId="0" applyFont="1" applyBorder="1" applyAlignment="1" applyProtection="1">
      <alignment horizontal="center" vertical="center" wrapText="1"/>
      <protection/>
    </xf>
    <xf numFmtId="0" fontId="53" fillId="0" borderId="3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53" fillId="0" borderId="32" xfId="0" applyFont="1" applyBorder="1" applyAlignment="1" applyProtection="1">
      <alignment horizontal="center" vertical="center" wrapText="1"/>
      <protection locked="0"/>
    </xf>
    <xf numFmtId="0" fontId="53" fillId="0" borderId="33" xfId="0" applyFont="1" applyBorder="1" applyAlignment="1" applyProtection="1">
      <alignment horizontal="center" vertical="center" wrapText="1"/>
      <protection locked="0"/>
    </xf>
    <xf numFmtId="0" fontId="53" fillId="0" borderId="34" xfId="0" applyFont="1" applyBorder="1" applyAlignment="1" applyProtection="1">
      <alignment horizontal="center" vertical="center" wrapText="1"/>
      <protection locked="0"/>
    </xf>
    <xf numFmtId="0" fontId="53" fillId="0" borderId="35" xfId="0" applyFont="1" applyBorder="1" applyAlignment="1" applyProtection="1">
      <alignment horizontal="center" vertical="center" wrapText="1"/>
      <protection locked="0"/>
    </xf>
    <xf numFmtId="0" fontId="50" fillId="0" borderId="36" xfId="0" applyNumberFormat="1" applyFont="1" applyBorder="1" applyAlignment="1" applyProtection="1">
      <alignment horizontal="center" vertical="center" wrapText="1"/>
      <protection locked="0"/>
    </xf>
    <xf numFmtId="0" fontId="50" fillId="0" borderId="37" xfId="0" applyNumberFormat="1" applyFont="1" applyBorder="1" applyAlignment="1" applyProtection="1">
      <alignment horizontal="center" vertical="center" wrapText="1"/>
      <protection locked="0"/>
    </xf>
    <xf numFmtId="0" fontId="50" fillId="0" borderId="38" xfId="0" applyNumberFormat="1" applyFont="1" applyBorder="1" applyAlignment="1" applyProtection="1">
      <alignment horizontal="center" vertical="center" wrapText="1"/>
      <protection locked="0"/>
    </xf>
    <xf numFmtId="0" fontId="53" fillId="0" borderId="39" xfId="0" applyFont="1" applyBorder="1" applyAlignment="1" applyProtection="1">
      <alignment horizontal="center" vertical="center" wrapText="1"/>
      <protection locked="0"/>
    </xf>
    <xf numFmtId="0" fontId="49" fillId="0" borderId="40" xfId="0" applyFont="1" applyBorder="1" applyAlignment="1" applyProtection="1">
      <alignment horizontal="center" vertical="center" wrapText="1"/>
      <protection locked="0"/>
    </xf>
    <xf numFmtId="0" fontId="50" fillId="0" borderId="15" xfId="0" applyFont="1" applyBorder="1" applyAlignment="1" applyProtection="1">
      <alignment horizontal="center" vertical="center" wrapText="1"/>
      <protection/>
    </xf>
    <xf numFmtId="0" fontId="49" fillId="0" borderId="41" xfId="0" applyFont="1" applyBorder="1" applyAlignment="1" applyProtection="1">
      <alignment horizontal="center" vertical="center" wrapText="1"/>
      <protection locked="0"/>
    </xf>
    <xf numFmtId="0" fontId="49" fillId="0" borderId="42" xfId="0" applyFont="1" applyBorder="1" applyAlignment="1" applyProtection="1">
      <alignment horizontal="center" vertical="center" wrapText="1"/>
      <protection locked="0"/>
    </xf>
    <xf numFmtId="0" fontId="49" fillId="0" borderId="43" xfId="0" applyFont="1" applyBorder="1" applyAlignment="1" applyProtection="1">
      <alignment horizontal="center" vertical="center" wrapText="1"/>
      <protection locked="0"/>
    </xf>
    <xf numFmtId="0" fontId="51" fillId="0" borderId="31" xfId="0" applyFont="1" applyBorder="1" applyAlignment="1" applyProtection="1">
      <alignment horizontal="center" vertical="center" wrapText="1"/>
      <protection locked="0"/>
    </xf>
    <xf numFmtId="0" fontId="51" fillId="0" borderId="31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45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54" fillId="0" borderId="47" xfId="0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right" vertical="top"/>
      <protection locked="0"/>
    </xf>
    <xf numFmtId="0" fontId="49" fillId="0" borderId="0" xfId="0" applyFont="1" applyBorder="1" applyAlignment="1" applyProtection="1">
      <alignment horizontal="center" vertical="top"/>
      <protection locked="0"/>
    </xf>
    <xf numFmtId="0" fontId="52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right"/>
      <protection locked="0"/>
    </xf>
    <xf numFmtId="0" fontId="49" fillId="0" borderId="0" xfId="0" applyFont="1" applyBorder="1" applyAlignment="1" applyProtection="1">
      <alignment vertical="top" wrapText="1"/>
      <protection locked="0"/>
    </xf>
    <xf numFmtId="0" fontId="49" fillId="0" borderId="0" xfId="0" applyFont="1" applyBorder="1" applyAlignment="1" applyProtection="1">
      <alignment vertical="top"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 horizontal="center"/>
      <protection locked="0"/>
    </xf>
    <xf numFmtId="0" fontId="55" fillId="0" borderId="0" xfId="0" applyFont="1" applyBorder="1" applyAlignment="1" applyProtection="1">
      <alignment horizontal="center" vertical="center" wrapText="1"/>
      <protection locked="0"/>
    </xf>
    <xf numFmtId="0" fontId="53" fillId="0" borderId="22" xfId="0" applyFont="1" applyBorder="1" applyAlignment="1" applyProtection="1">
      <alignment horizontal="center" vertical="center" textRotation="90" wrapText="1"/>
      <protection locked="0"/>
    </xf>
    <xf numFmtId="0" fontId="53" fillId="0" borderId="23" xfId="0" applyFont="1" applyBorder="1" applyAlignment="1" applyProtection="1">
      <alignment horizontal="center" vertical="center" textRotation="90" wrapText="1"/>
      <protection locked="0"/>
    </xf>
    <xf numFmtId="0" fontId="9" fillId="33" borderId="48" xfId="0" applyFont="1" applyFill="1" applyBorder="1" applyAlignment="1" applyProtection="1">
      <alignment horizontal="center" vertical="center" wrapText="1"/>
      <protection locked="0"/>
    </xf>
    <xf numFmtId="0" fontId="9" fillId="33" borderId="49" xfId="0" applyFont="1" applyFill="1" applyBorder="1" applyAlignment="1" applyProtection="1">
      <alignment horizontal="center" vertical="center" wrapText="1"/>
      <protection locked="0"/>
    </xf>
    <xf numFmtId="0" fontId="9" fillId="33" borderId="50" xfId="0" applyFont="1" applyFill="1" applyBorder="1" applyAlignment="1" applyProtection="1">
      <alignment horizontal="center" vertical="center" wrapText="1"/>
      <protection locked="0"/>
    </xf>
    <xf numFmtId="0" fontId="9" fillId="33" borderId="51" xfId="0" applyFont="1" applyFill="1" applyBorder="1" applyAlignment="1" applyProtection="1">
      <alignment horizontal="center" vertical="center" wrapText="1"/>
      <protection locked="0"/>
    </xf>
    <xf numFmtId="0" fontId="9" fillId="33" borderId="31" xfId="0" applyFont="1" applyFill="1" applyBorder="1" applyAlignment="1" applyProtection="1">
      <alignment horizontal="center" vertical="center" wrapText="1"/>
      <protection locked="0"/>
    </xf>
    <xf numFmtId="0" fontId="9" fillId="33" borderId="30" xfId="0" applyFont="1" applyFill="1" applyBorder="1" applyAlignment="1" applyProtection="1">
      <alignment horizontal="center" vertical="center" wrapText="1"/>
      <protection locked="0"/>
    </xf>
    <xf numFmtId="0" fontId="53" fillId="0" borderId="39" xfId="0" applyFont="1" applyFill="1" applyBorder="1" applyAlignment="1" applyProtection="1">
      <alignment vertical="center" textRotation="90" wrapText="1"/>
      <protection locked="0"/>
    </xf>
    <xf numFmtId="0" fontId="53" fillId="0" borderId="29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3" fillId="33" borderId="51" xfId="0" applyFont="1" applyFill="1" applyBorder="1" applyAlignment="1" applyProtection="1">
      <alignment horizontal="center" vertical="center" wrapText="1"/>
      <protection locked="0"/>
    </xf>
    <xf numFmtId="0" fontId="53" fillId="33" borderId="49" xfId="0" applyFont="1" applyFill="1" applyBorder="1" applyAlignment="1" applyProtection="1">
      <alignment horizontal="center" vertical="center" wrapText="1"/>
      <protection locked="0"/>
    </xf>
    <xf numFmtId="0" fontId="53" fillId="33" borderId="50" xfId="0" applyFont="1" applyFill="1" applyBorder="1" applyAlignment="1" applyProtection="1">
      <alignment horizontal="center" vertical="center" wrapText="1"/>
      <protection locked="0"/>
    </xf>
    <xf numFmtId="0" fontId="53" fillId="33" borderId="52" xfId="0" applyFont="1" applyFill="1" applyBorder="1" applyAlignment="1" applyProtection="1">
      <alignment horizontal="center" vertical="center" wrapText="1"/>
      <protection locked="0"/>
    </xf>
    <xf numFmtId="0" fontId="53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top"/>
      <protection locked="0"/>
    </xf>
    <xf numFmtId="0" fontId="51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0" fontId="49" fillId="0" borderId="26" xfId="0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Fill="1" applyBorder="1" applyAlignment="1" applyProtection="1">
      <alignment horizontal="center" vertical="center" wrapText="1"/>
      <protection locked="0"/>
    </xf>
    <xf numFmtId="0" fontId="50" fillId="0" borderId="20" xfId="0" applyFont="1" applyFill="1" applyBorder="1" applyAlignment="1" applyProtection="1">
      <alignment horizontal="center" vertical="center" wrapText="1"/>
      <protection/>
    </xf>
    <xf numFmtId="0" fontId="49" fillId="0" borderId="28" xfId="0" applyFont="1" applyFill="1" applyBorder="1" applyAlignment="1" applyProtection="1">
      <alignment horizontal="center" vertical="center" wrapText="1"/>
      <protection locked="0"/>
    </xf>
    <xf numFmtId="0" fontId="53" fillId="0" borderId="30" xfId="0" applyFont="1" applyFill="1" applyBorder="1" applyAlignment="1" applyProtection="1">
      <alignment horizontal="center" vertical="center" wrapText="1"/>
      <protection/>
    </xf>
    <xf numFmtId="0" fontId="53" fillId="0" borderId="35" xfId="0" applyFont="1" applyFill="1" applyBorder="1" applyAlignment="1" applyProtection="1">
      <alignment horizontal="center" vertical="center" wrapText="1"/>
      <protection locked="0"/>
    </xf>
    <xf numFmtId="0" fontId="53" fillId="0" borderId="23" xfId="0" applyFont="1" applyFill="1" applyBorder="1" applyAlignment="1" applyProtection="1">
      <alignment horizontal="center" vertical="center" textRotation="90" wrapText="1"/>
      <protection locked="0"/>
    </xf>
    <xf numFmtId="0" fontId="53" fillId="0" borderId="5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center"/>
      <protection locked="0"/>
    </xf>
    <xf numFmtId="0" fontId="9" fillId="0" borderId="49" xfId="0" applyFont="1" applyFill="1" applyBorder="1" applyAlignment="1" applyProtection="1">
      <alignment horizontal="center" vertical="center" wrapText="1"/>
      <protection locked="0"/>
    </xf>
    <xf numFmtId="0" fontId="49" fillId="0" borderId="17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4" xfId="0" applyFont="1" applyFill="1" applyBorder="1" applyAlignment="1" applyProtection="1">
      <alignment horizontal="center" vertical="center" wrapText="1"/>
      <protection/>
    </xf>
    <xf numFmtId="0" fontId="49" fillId="0" borderId="22" xfId="0" applyFont="1" applyFill="1" applyBorder="1" applyAlignment="1" applyProtection="1">
      <alignment horizontal="center" vertical="center" wrapText="1"/>
      <protection locked="0"/>
    </xf>
    <xf numFmtId="0" fontId="53" fillId="0" borderId="32" xfId="0" applyFont="1" applyFill="1" applyBorder="1" applyAlignment="1" applyProtection="1">
      <alignment horizontal="center" vertical="center" wrapText="1"/>
      <protection locked="0"/>
    </xf>
    <xf numFmtId="0" fontId="53" fillId="0" borderId="29" xfId="0" applyFont="1" applyFill="1" applyBorder="1" applyAlignment="1" applyProtection="1">
      <alignment horizontal="center" vertical="center" textRotation="90" wrapText="1"/>
      <protection locked="0"/>
    </xf>
    <xf numFmtId="0" fontId="53" fillId="0" borderId="51" xfId="0" applyFont="1" applyFill="1" applyBorder="1" applyAlignment="1" applyProtection="1">
      <alignment horizontal="center" vertical="center" wrapText="1"/>
      <protection locked="0"/>
    </xf>
    <xf numFmtId="0" fontId="50" fillId="0" borderId="19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15" xfId="0" applyFont="1" applyFill="1" applyBorder="1" applyAlignment="1" applyProtection="1">
      <alignment horizontal="center" vertical="center" wrapText="1"/>
      <protection locked="0"/>
    </xf>
    <xf numFmtId="0" fontId="49" fillId="0" borderId="24" xfId="0" applyFont="1" applyFill="1" applyBorder="1" applyAlignment="1" applyProtection="1">
      <alignment horizontal="center" vertical="center" wrapText="1"/>
      <protection locked="0"/>
    </xf>
    <xf numFmtId="0" fontId="5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3" xfId="0" applyFont="1" applyFill="1" applyBorder="1" applyAlignment="1" applyProtection="1">
      <alignment horizontal="center" vertical="center" wrapText="1"/>
      <protection locked="0"/>
    </xf>
    <xf numFmtId="0" fontId="9" fillId="34" borderId="51" xfId="0" applyFont="1" applyFill="1" applyBorder="1" applyAlignment="1" applyProtection="1">
      <alignment horizontal="center" vertical="center" wrapText="1"/>
      <protection locked="0"/>
    </xf>
    <xf numFmtId="0" fontId="9" fillId="34" borderId="49" xfId="0" applyFont="1" applyFill="1" applyBorder="1" applyAlignment="1" applyProtection="1">
      <alignment horizontal="center" vertical="center" wrapText="1"/>
      <protection locked="0"/>
    </xf>
    <xf numFmtId="0" fontId="9" fillId="34" borderId="50" xfId="0" applyFont="1" applyFill="1" applyBorder="1" applyAlignment="1" applyProtection="1">
      <alignment horizontal="center" vertical="center" wrapText="1"/>
      <protection locked="0"/>
    </xf>
    <xf numFmtId="0" fontId="9" fillId="35" borderId="30" xfId="0" applyFont="1" applyFill="1" applyBorder="1" applyAlignment="1" applyProtection="1">
      <alignment horizontal="center" vertical="center" wrapText="1"/>
      <protection locked="0"/>
    </xf>
    <xf numFmtId="0" fontId="9" fillId="35" borderId="52" xfId="0" applyFont="1" applyFill="1" applyBorder="1" applyAlignment="1" applyProtection="1">
      <alignment horizontal="center" vertical="center" wrapText="1"/>
      <protection locked="0"/>
    </xf>
    <xf numFmtId="0" fontId="9" fillId="35" borderId="53" xfId="0" applyFont="1" applyFill="1" applyBorder="1" applyAlignment="1" applyProtection="1">
      <alignment horizontal="center" vertical="center" wrapText="1"/>
      <protection locked="0"/>
    </xf>
    <xf numFmtId="0" fontId="53" fillId="34" borderId="54" xfId="0" applyFont="1" applyFill="1" applyBorder="1" applyAlignment="1" applyProtection="1">
      <alignment horizontal="center" vertical="center"/>
      <protection locked="0"/>
    </xf>
    <xf numFmtId="0" fontId="53" fillId="34" borderId="55" xfId="0" applyFont="1" applyFill="1" applyBorder="1" applyAlignment="1" applyProtection="1">
      <alignment horizontal="center" vertical="center"/>
      <protection locked="0"/>
    </xf>
    <xf numFmtId="0" fontId="53" fillId="34" borderId="56" xfId="0" applyFont="1" applyFill="1" applyBorder="1" applyAlignment="1" applyProtection="1">
      <alignment horizontal="center" vertical="center"/>
      <protection locked="0"/>
    </xf>
    <xf numFmtId="0" fontId="53" fillId="34" borderId="57" xfId="0" applyFont="1" applyFill="1" applyBorder="1" applyAlignment="1" applyProtection="1">
      <alignment horizontal="center" vertical="center"/>
      <protection locked="0"/>
    </xf>
    <xf numFmtId="0" fontId="53" fillId="34" borderId="46" xfId="0" applyFont="1" applyFill="1" applyBorder="1" applyAlignment="1" applyProtection="1">
      <alignment horizontal="center" vertical="center"/>
      <protection locked="0"/>
    </xf>
    <xf numFmtId="0" fontId="53" fillId="34" borderId="58" xfId="0" applyFont="1" applyFill="1" applyBorder="1" applyAlignment="1" applyProtection="1">
      <alignment horizontal="center" vertical="center"/>
      <protection locked="0"/>
    </xf>
    <xf numFmtId="0" fontId="53" fillId="34" borderId="55" xfId="0" applyFont="1" applyFill="1" applyBorder="1" applyAlignment="1" applyProtection="1">
      <alignment horizontal="center" vertical="center" wrapText="1"/>
      <protection locked="0"/>
    </xf>
    <xf numFmtId="0" fontId="53" fillId="34" borderId="56" xfId="0" applyFont="1" applyFill="1" applyBorder="1" applyAlignment="1" applyProtection="1">
      <alignment horizontal="center" vertical="center" wrapText="1"/>
      <protection locked="0"/>
    </xf>
    <xf numFmtId="0" fontId="53" fillId="34" borderId="46" xfId="0" applyFont="1" applyFill="1" applyBorder="1" applyAlignment="1" applyProtection="1">
      <alignment horizontal="center" vertical="center" wrapText="1"/>
      <protection locked="0"/>
    </xf>
    <xf numFmtId="0" fontId="53" fillId="34" borderId="58" xfId="0" applyFont="1" applyFill="1" applyBorder="1" applyAlignment="1" applyProtection="1">
      <alignment horizontal="center" vertical="center" wrapText="1"/>
      <protection locked="0"/>
    </xf>
    <xf numFmtId="0" fontId="53" fillId="35" borderId="54" xfId="0" applyFont="1" applyFill="1" applyBorder="1" applyAlignment="1" applyProtection="1">
      <alignment horizontal="center" vertical="center"/>
      <protection locked="0"/>
    </xf>
    <xf numFmtId="0" fontId="53" fillId="35" borderId="56" xfId="0" applyFont="1" applyFill="1" applyBorder="1" applyAlignment="1" applyProtection="1">
      <alignment horizontal="center" vertical="center"/>
      <protection locked="0"/>
    </xf>
    <xf numFmtId="0" fontId="53" fillId="35" borderId="57" xfId="0" applyFont="1" applyFill="1" applyBorder="1" applyAlignment="1" applyProtection="1">
      <alignment horizontal="center" vertical="center"/>
      <protection locked="0"/>
    </xf>
    <xf numFmtId="0" fontId="53" fillId="35" borderId="58" xfId="0" applyFont="1" applyFill="1" applyBorder="1" applyAlignment="1" applyProtection="1">
      <alignment horizontal="center" vertical="center"/>
      <protection locked="0"/>
    </xf>
    <xf numFmtId="0" fontId="9" fillId="35" borderId="54" xfId="0" applyFont="1" applyFill="1" applyBorder="1" applyAlignment="1" applyProtection="1">
      <alignment horizontal="center" vertical="center" wrapText="1"/>
      <protection locked="0"/>
    </xf>
    <xf numFmtId="0" fontId="9" fillId="35" borderId="55" xfId="0" applyFont="1" applyFill="1" applyBorder="1" applyAlignment="1" applyProtection="1">
      <alignment horizontal="center" vertical="center" wrapText="1"/>
      <protection locked="0"/>
    </xf>
    <xf numFmtId="0" fontId="9" fillId="35" borderId="56" xfId="0" applyFont="1" applyFill="1" applyBorder="1" applyAlignment="1" applyProtection="1">
      <alignment horizontal="center" vertical="center" wrapText="1"/>
      <protection locked="0"/>
    </xf>
    <xf numFmtId="0" fontId="9" fillId="35" borderId="57" xfId="0" applyFont="1" applyFill="1" applyBorder="1" applyAlignment="1" applyProtection="1">
      <alignment horizontal="center" vertical="center" wrapText="1"/>
      <protection locked="0"/>
    </xf>
    <xf numFmtId="0" fontId="9" fillId="35" borderId="46" xfId="0" applyFont="1" applyFill="1" applyBorder="1" applyAlignment="1" applyProtection="1">
      <alignment horizontal="center" vertical="center" wrapText="1"/>
      <protection locked="0"/>
    </xf>
    <xf numFmtId="0" fontId="9" fillId="35" borderId="58" xfId="0" applyFont="1" applyFill="1" applyBorder="1" applyAlignment="1" applyProtection="1">
      <alignment horizontal="center" vertical="center" wrapText="1"/>
      <protection locked="0"/>
    </xf>
    <xf numFmtId="0" fontId="53" fillId="0" borderId="54" xfId="0" applyFont="1" applyBorder="1" applyAlignment="1" applyProtection="1">
      <alignment horizontal="center" vertical="center" wrapText="1"/>
      <protection locked="0"/>
    </xf>
    <xf numFmtId="0" fontId="53" fillId="0" borderId="55" xfId="0" applyFont="1" applyBorder="1" applyAlignment="1" applyProtection="1">
      <alignment horizontal="center" vertical="center" wrapText="1"/>
      <protection locked="0"/>
    </xf>
    <xf numFmtId="0" fontId="53" fillId="0" borderId="56" xfId="0" applyFont="1" applyBorder="1" applyAlignment="1" applyProtection="1">
      <alignment horizontal="center" vertical="center" wrapText="1"/>
      <protection locked="0"/>
    </xf>
    <xf numFmtId="0" fontId="53" fillId="0" borderId="39" xfId="0" applyFont="1" applyBorder="1" applyAlignment="1" applyProtection="1">
      <alignment horizontal="center" vertical="center" wrapText="1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53" fillId="0" borderId="33" xfId="0" applyFont="1" applyBorder="1" applyAlignment="1" applyProtection="1">
      <alignment horizontal="center" vertical="center" wrapText="1"/>
      <protection locked="0"/>
    </xf>
    <xf numFmtId="0" fontId="53" fillId="0" borderId="13" xfId="0" applyFont="1" applyBorder="1" applyAlignment="1" applyProtection="1">
      <alignment horizontal="left" vertical="top" wrapText="1"/>
      <protection locked="0"/>
    </xf>
    <xf numFmtId="0" fontId="53" fillId="0" borderId="10" xfId="0" applyFont="1" applyBorder="1" applyAlignment="1" applyProtection="1">
      <alignment horizontal="left" vertical="top" wrapText="1"/>
      <protection locked="0"/>
    </xf>
    <xf numFmtId="0" fontId="53" fillId="0" borderId="11" xfId="0" applyFont="1" applyBorder="1" applyAlignment="1" applyProtection="1">
      <alignment horizontal="left" vertical="top" wrapText="1"/>
      <protection locked="0"/>
    </xf>
    <xf numFmtId="164" fontId="53" fillId="0" borderId="59" xfId="58" applyFont="1" applyBorder="1" applyAlignment="1" applyProtection="1">
      <alignment horizontal="center" vertical="center" textRotation="90" wrapText="1"/>
      <protection locked="0"/>
    </xf>
    <xf numFmtId="164" fontId="53" fillId="0" borderId="39" xfId="58" applyFont="1" applyBorder="1" applyAlignment="1" applyProtection="1">
      <alignment horizontal="center" vertical="center" textRotation="90" wrapText="1"/>
      <protection locked="0"/>
    </xf>
    <xf numFmtId="0" fontId="53" fillId="0" borderId="15" xfId="0" applyFont="1" applyBorder="1" applyAlignment="1" applyProtection="1">
      <alignment horizontal="center" vertical="center" wrapText="1"/>
      <protection locked="0"/>
    </xf>
    <xf numFmtId="0" fontId="53" fillId="0" borderId="42" xfId="0" applyFont="1" applyBorder="1" applyAlignment="1" applyProtection="1">
      <alignment horizontal="center" vertical="center" wrapText="1"/>
      <protection locked="0"/>
    </xf>
    <xf numFmtId="0" fontId="53" fillId="0" borderId="30" xfId="0" applyFont="1" applyBorder="1" applyAlignment="1" applyProtection="1">
      <alignment horizontal="center" vertical="center" wrapText="1"/>
      <protection locked="0"/>
    </xf>
    <xf numFmtId="0" fontId="53" fillId="0" borderId="52" xfId="0" applyFont="1" applyBorder="1" applyAlignment="1" applyProtection="1">
      <alignment horizontal="center" vertical="center" wrapText="1"/>
      <protection locked="0"/>
    </xf>
    <xf numFmtId="0" fontId="53" fillId="0" borderId="26" xfId="0" applyFont="1" applyBorder="1" applyAlignment="1" applyProtection="1">
      <alignment horizontal="center" vertical="center" textRotation="90" wrapText="1"/>
      <protection locked="0"/>
    </xf>
    <xf numFmtId="0" fontId="53" fillId="0" borderId="12" xfId="0" applyFont="1" applyBorder="1" applyAlignment="1" applyProtection="1">
      <alignment horizontal="center" vertical="center" textRotation="90" wrapText="1"/>
      <protection locked="0"/>
    </xf>
    <xf numFmtId="0" fontId="53" fillId="0" borderId="28" xfId="0" applyFont="1" applyBorder="1" applyAlignment="1" applyProtection="1">
      <alignment horizontal="center" vertical="center" textRotation="90" wrapText="1"/>
      <protection locked="0"/>
    </xf>
    <xf numFmtId="0" fontId="53" fillId="0" borderId="16" xfId="0" applyFont="1" applyBorder="1" applyAlignment="1" applyProtection="1">
      <alignment horizontal="center" vertical="center" wrapText="1"/>
      <protection locked="0"/>
    </xf>
    <xf numFmtId="0" fontId="53" fillId="0" borderId="18" xfId="0" applyFont="1" applyBorder="1" applyAlignment="1" applyProtection="1">
      <alignment horizontal="center" vertical="center" wrapText="1"/>
      <protection locked="0"/>
    </xf>
    <xf numFmtId="0" fontId="53" fillId="0" borderId="13" xfId="0" applyFont="1" applyBorder="1" applyAlignment="1" applyProtection="1">
      <alignment horizontal="center" vertical="center" wrapText="1"/>
      <protection locked="0"/>
    </xf>
    <xf numFmtId="0" fontId="53" fillId="0" borderId="11" xfId="0" applyFont="1" applyBorder="1" applyAlignment="1" applyProtection="1">
      <alignment horizontal="center" vertical="center" wrapText="1"/>
      <protection locked="0"/>
    </xf>
    <xf numFmtId="0" fontId="53" fillId="0" borderId="13" xfId="0" applyFont="1" applyBorder="1" applyAlignment="1" applyProtection="1">
      <alignment horizontal="center" vertical="center" textRotation="90" wrapText="1"/>
      <protection locked="0"/>
    </xf>
    <xf numFmtId="0" fontId="53" fillId="0" borderId="29" xfId="0" applyFont="1" applyBorder="1" applyAlignment="1" applyProtection="1">
      <alignment horizontal="center" vertical="center" textRotation="90" wrapText="1"/>
      <protection locked="0"/>
    </xf>
    <xf numFmtId="0" fontId="53" fillId="0" borderId="17" xfId="0" applyFont="1" applyBorder="1" applyAlignment="1" applyProtection="1">
      <alignment horizontal="center" vertical="center" wrapText="1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0" borderId="60" xfId="0" applyFont="1" applyBorder="1" applyAlignment="1" applyProtection="1">
      <alignment horizontal="center" vertical="center" textRotation="90" wrapText="1"/>
      <protection locked="0"/>
    </xf>
    <xf numFmtId="0" fontId="53" fillId="0" borderId="61" xfId="0" applyFont="1" applyBorder="1" applyAlignment="1" applyProtection="1">
      <alignment horizontal="center" vertical="center" textRotation="90" wrapText="1"/>
      <protection locked="0"/>
    </xf>
    <xf numFmtId="0" fontId="53" fillId="0" borderId="62" xfId="0" applyFont="1" applyBorder="1" applyAlignment="1" applyProtection="1">
      <alignment horizontal="center" vertical="center" textRotation="90" wrapText="1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1" fillId="0" borderId="25" xfId="0" applyFont="1" applyBorder="1" applyAlignment="1" applyProtection="1">
      <alignment horizontal="center" vertical="center"/>
      <protection locked="0"/>
    </xf>
    <xf numFmtId="0" fontId="49" fillId="0" borderId="63" xfId="0" applyFont="1" applyBorder="1" applyAlignment="1" applyProtection="1">
      <alignment horizontal="center" vertical="top"/>
      <protection locked="0"/>
    </xf>
    <xf numFmtId="0" fontId="51" fillId="0" borderId="0" xfId="0" applyFont="1" applyBorder="1" applyAlignment="1" applyProtection="1">
      <alignment horizontal="right" vertical="center"/>
      <protection locked="0"/>
    </xf>
    <xf numFmtId="0" fontId="49" fillId="0" borderId="63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53" fillId="0" borderId="64" xfId="0" applyFont="1" applyBorder="1" applyAlignment="1" applyProtection="1">
      <alignment horizontal="center" vertical="center" textRotation="90" wrapText="1"/>
      <protection locked="0"/>
    </xf>
    <xf numFmtId="0" fontId="53" fillId="0" borderId="35" xfId="0" applyFont="1" applyBorder="1" applyAlignment="1" applyProtection="1">
      <alignment horizontal="center" vertical="center" textRotation="90" wrapText="1"/>
      <protection locked="0"/>
    </xf>
    <xf numFmtId="0" fontId="53" fillId="0" borderId="47" xfId="0" applyFont="1" applyBorder="1" applyAlignment="1" applyProtection="1">
      <alignment horizontal="center" vertical="center" textRotation="90" wrapText="1"/>
      <protection locked="0"/>
    </xf>
    <xf numFmtId="0" fontId="53" fillId="0" borderId="19" xfId="0" applyFont="1" applyBorder="1" applyAlignment="1" applyProtection="1">
      <alignment horizontal="left" vertical="top" wrapText="1"/>
      <protection locked="0"/>
    </xf>
    <xf numFmtId="0" fontId="53" fillId="0" borderId="65" xfId="0" applyFont="1" applyBorder="1" applyAlignment="1" applyProtection="1">
      <alignment horizontal="left" vertical="top" wrapText="1"/>
      <protection locked="0"/>
    </xf>
    <xf numFmtId="0" fontId="53" fillId="0" borderId="66" xfId="0" applyFont="1" applyBorder="1" applyAlignment="1" applyProtection="1">
      <alignment horizontal="left" vertical="top" wrapText="1"/>
      <protection locked="0"/>
    </xf>
    <xf numFmtId="0" fontId="53" fillId="0" borderId="64" xfId="0" applyFont="1" applyFill="1" applyBorder="1" applyAlignment="1" applyProtection="1">
      <alignment horizontal="center" vertical="center" textRotation="90" wrapText="1"/>
      <protection locked="0"/>
    </xf>
    <xf numFmtId="0" fontId="53" fillId="0" borderId="35" xfId="0" applyFont="1" applyFill="1" applyBorder="1" applyAlignment="1" applyProtection="1">
      <alignment horizontal="center" vertical="center" textRotation="90" wrapText="1"/>
      <protection locked="0"/>
    </xf>
    <xf numFmtId="0" fontId="53" fillId="0" borderId="47" xfId="0" applyFont="1" applyFill="1" applyBorder="1" applyAlignment="1" applyProtection="1">
      <alignment horizontal="center" vertical="center" textRotation="90" wrapText="1"/>
      <protection locked="0"/>
    </xf>
    <xf numFmtId="0" fontId="53" fillId="0" borderId="13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4" fillId="0" borderId="13" xfId="0" applyFont="1" applyBorder="1" applyAlignment="1" applyProtection="1">
      <alignment horizontal="left" vertical="top" wrapText="1"/>
      <protection locked="0"/>
    </xf>
    <xf numFmtId="0" fontId="54" fillId="0" borderId="10" xfId="0" applyFont="1" applyBorder="1" applyAlignment="1" applyProtection="1">
      <alignment horizontal="left" vertical="top" wrapText="1"/>
      <protection locked="0"/>
    </xf>
    <xf numFmtId="0" fontId="54" fillId="0" borderId="11" xfId="0" applyFont="1" applyBorder="1" applyAlignment="1" applyProtection="1">
      <alignment horizontal="left" vertical="top" wrapText="1"/>
      <protection locked="0"/>
    </xf>
    <xf numFmtId="0" fontId="9" fillId="33" borderId="51" xfId="0" applyFont="1" applyFill="1" applyBorder="1" applyAlignment="1" applyProtection="1">
      <alignment horizontal="center" vertical="center" wrapText="1"/>
      <protection locked="0"/>
    </xf>
    <xf numFmtId="0" fontId="9" fillId="33" borderId="49" xfId="0" applyFont="1" applyFill="1" applyBorder="1" applyAlignment="1" applyProtection="1">
      <alignment horizontal="center" vertical="center" wrapText="1"/>
      <protection locked="0"/>
    </xf>
    <xf numFmtId="0" fontId="9" fillId="33" borderId="50" xfId="0" applyFont="1" applyFill="1" applyBorder="1" applyAlignment="1" applyProtection="1">
      <alignment horizontal="center" vertical="center" wrapText="1"/>
      <protection locked="0"/>
    </xf>
    <xf numFmtId="0" fontId="53" fillId="0" borderId="51" xfId="0" applyFont="1" applyBorder="1" applyAlignment="1" applyProtection="1">
      <alignment horizontal="left" vertical="top" wrapText="1"/>
      <protection locked="0"/>
    </xf>
    <xf numFmtId="0" fontId="53" fillId="0" borderId="49" xfId="0" applyFont="1" applyBorder="1" applyAlignment="1" applyProtection="1">
      <alignment horizontal="left" vertical="top" wrapText="1"/>
      <protection locked="0"/>
    </xf>
    <xf numFmtId="0" fontId="53" fillId="0" borderId="50" xfId="0" applyFont="1" applyBorder="1" applyAlignment="1" applyProtection="1">
      <alignment horizontal="left" vertical="top" wrapText="1"/>
      <protection locked="0"/>
    </xf>
    <xf numFmtId="0" fontId="54" fillId="0" borderId="51" xfId="0" applyFont="1" applyBorder="1" applyAlignment="1" applyProtection="1">
      <alignment horizontal="left" vertical="top" wrapText="1"/>
      <protection locked="0"/>
    </xf>
    <xf numFmtId="0" fontId="54" fillId="0" borderId="49" xfId="0" applyFont="1" applyBorder="1" applyAlignment="1" applyProtection="1">
      <alignment horizontal="left" vertical="top" wrapText="1"/>
      <protection locked="0"/>
    </xf>
    <xf numFmtId="0" fontId="54" fillId="0" borderId="50" xfId="0" applyFont="1" applyBorder="1" applyAlignment="1" applyProtection="1">
      <alignment horizontal="left" vertical="top" wrapText="1"/>
      <protection locked="0"/>
    </xf>
    <xf numFmtId="0" fontId="53" fillId="0" borderId="10" xfId="0" applyFont="1" applyBorder="1" applyAlignment="1" applyProtection="1">
      <alignment horizontal="center" vertical="center" textRotation="90" wrapText="1"/>
      <protection locked="0"/>
    </xf>
    <xf numFmtId="0" fontId="53" fillId="0" borderId="22" xfId="0" applyFont="1" applyBorder="1" applyAlignment="1" applyProtection="1">
      <alignment horizontal="center" vertical="center" textRotation="90" wrapText="1"/>
      <protection locked="0"/>
    </xf>
    <xf numFmtId="0" fontId="53" fillId="0" borderId="29" xfId="0" applyFont="1" applyBorder="1" applyAlignment="1" applyProtection="1">
      <alignment horizontal="center"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 locked="0"/>
    </xf>
    <xf numFmtId="0" fontId="53" fillId="33" borderId="51" xfId="0" applyFont="1" applyFill="1" applyBorder="1" applyAlignment="1" applyProtection="1">
      <alignment horizontal="center" vertical="center"/>
      <protection locked="0"/>
    </xf>
    <xf numFmtId="0" fontId="53" fillId="33" borderId="50" xfId="0" applyFont="1" applyFill="1" applyBorder="1" applyAlignment="1" applyProtection="1">
      <alignment horizontal="center" vertical="center"/>
      <protection locked="0"/>
    </xf>
    <xf numFmtId="0" fontId="54" fillId="0" borderId="21" xfId="0" applyFont="1" applyBorder="1" applyAlignment="1" applyProtection="1">
      <alignment horizontal="center" vertical="center"/>
      <protection locked="0"/>
    </xf>
    <xf numFmtId="0" fontId="54" fillId="0" borderId="45" xfId="0" applyFont="1" applyBorder="1" applyAlignment="1" applyProtection="1">
      <alignment horizontal="center" vertical="center"/>
      <protection locked="0"/>
    </xf>
    <xf numFmtId="0" fontId="53" fillId="0" borderId="29" xfId="0" applyFont="1" applyBorder="1" applyAlignment="1" applyProtection="1">
      <alignment horizontal="left" vertical="top" wrapText="1"/>
      <protection locked="0"/>
    </xf>
    <xf numFmtId="0" fontId="53" fillId="0" borderId="22" xfId="0" applyFont="1" applyBorder="1" applyAlignment="1" applyProtection="1">
      <alignment horizontal="left" vertical="top" wrapText="1"/>
      <protection locked="0"/>
    </xf>
    <xf numFmtId="0" fontId="53" fillId="0" borderId="23" xfId="0" applyFont="1" applyBorder="1" applyAlignment="1" applyProtection="1">
      <alignment horizontal="left" vertical="top" wrapText="1"/>
      <protection locked="0"/>
    </xf>
    <xf numFmtId="0" fontId="56" fillId="0" borderId="65" xfId="0" applyFont="1" applyBorder="1" applyAlignment="1" applyProtection="1">
      <alignment horizontal="center" vertical="center"/>
      <protection locked="0"/>
    </xf>
    <xf numFmtId="0" fontId="54" fillId="0" borderId="65" xfId="0" applyFont="1" applyBorder="1" applyAlignment="1" applyProtection="1">
      <alignment horizontal="center" vertical="center"/>
      <protection locked="0"/>
    </xf>
    <xf numFmtId="0" fontId="51" fillId="0" borderId="30" xfId="0" applyFont="1" applyBorder="1" applyAlignment="1" applyProtection="1">
      <alignment horizontal="left" vertical="center" wrapText="1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53" fillId="0" borderId="11" xfId="0" applyFont="1" applyBorder="1" applyAlignment="1" applyProtection="1">
      <alignment horizontal="center" vertical="center" textRotation="90" wrapText="1"/>
      <protection locked="0"/>
    </xf>
    <xf numFmtId="0" fontId="53" fillId="0" borderId="23" xfId="0" applyFont="1" applyBorder="1" applyAlignment="1" applyProtection="1">
      <alignment horizontal="center" vertical="center" textRotation="90" wrapText="1"/>
      <protection locked="0"/>
    </xf>
    <xf numFmtId="164" fontId="53" fillId="0" borderId="10" xfId="58" applyFont="1" applyFill="1" applyBorder="1" applyAlignment="1" applyProtection="1">
      <alignment horizontal="center" vertical="center" textRotation="90" wrapText="1"/>
      <protection locked="0"/>
    </xf>
    <xf numFmtId="164" fontId="53" fillId="0" borderId="67" xfId="58" applyFont="1" applyFill="1" applyBorder="1" applyAlignment="1" applyProtection="1">
      <alignment horizontal="center" vertical="center" textRotation="90" wrapText="1"/>
      <protection locked="0"/>
    </xf>
    <xf numFmtId="164" fontId="53" fillId="0" borderId="11" xfId="58" applyFont="1" applyBorder="1" applyAlignment="1" applyProtection="1">
      <alignment horizontal="center" vertical="center" textRotation="90" wrapText="1"/>
      <protection locked="0"/>
    </xf>
    <xf numFmtId="164" fontId="53" fillId="0" borderId="68" xfId="58" applyFont="1" applyBorder="1" applyAlignment="1" applyProtection="1">
      <alignment horizontal="center" vertical="center" textRotation="90" wrapText="1"/>
      <protection locked="0"/>
    </xf>
    <xf numFmtId="164" fontId="9" fillId="0" borderId="36" xfId="58" applyFont="1" applyBorder="1" applyAlignment="1" applyProtection="1">
      <alignment horizontal="center" vertical="center" wrapText="1"/>
      <protection locked="0"/>
    </xf>
    <xf numFmtId="164" fontId="9" fillId="0" borderId="60" xfId="58" applyFont="1" applyBorder="1" applyAlignment="1" applyProtection="1">
      <alignment horizontal="center" vertical="center" wrapText="1"/>
      <protection locked="0"/>
    </xf>
    <xf numFmtId="164" fontId="9" fillId="0" borderId="69" xfId="58" applyFont="1" applyBorder="1" applyAlignment="1" applyProtection="1">
      <alignment horizontal="center" vertical="center" wrapText="1"/>
      <protection locked="0"/>
    </xf>
    <xf numFmtId="0" fontId="53" fillId="0" borderId="40" xfId="0" applyFont="1" applyBorder="1" applyAlignment="1" applyProtection="1">
      <alignment horizontal="center" vertical="center" wrapText="1"/>
      <protection locked="0"/>
    </xf>
    <xf numFmtId="164" fontId="53" fillId="0" borderId="10" xfId="58" applyFont="1" applyBorder="1" applyAlignment="1" applyProtection="1">
      <alignment horizontal="center" vertical="center" textRotation="90" wrapText="1"/>
      <protection locked="0"/>
    </xf>
    <xf numFmtId="164" fontId="53" fillId="0" borderId="67" xfId="58" applyFont="1" applyBorder="1" applyAlignment="1" applyProtection="1">
      <alignment horizontal="center" vertical="center" textRotation="90" wrapText="1"/>
      <protection locked="0"/>
    </xf>
    <xf numFmtId="0" fontId="51" fillId="0" borderId="52" xfId="0" applyFont="1" applyBorder="1" applyAlignment="1" applyProtection="1">
      <alignment horizontal="left" vertical="center" wrapText="1"/>
      <protection locked="0"/>
    </xf>
    <xf numFmtId="0" fontId="51" fillId="0" borderId="53" xfId="0" applyFont="1" applyBorder="1" applyAlignment="1" applyProtection="1">
      <alignment horizontal="left" vertical="center" wrapText="1"/>
      <protection locked="0"/>
    </xf>
    <xf numFmtId="0" fontId="53" fillId="0" borderId="24" xfId="0" applyFont="1" applyBorder="1" applyAlignment="1" applyProtection="1">
      <alignment horizontal="center" vertical="center" wrapText="1"/>
      <protection locked="0"/>
    </xf>
    <xf numFmtId="0" fontId="53" fillId="0" borderId="22" xfId="0" applyFont="1" applyBorder="1" applyAlignment="1" applyProtection="1">
      <alignment horizontal="center" vertical="center" wrapText="1"/>
      <protection locked="0"/>
    </xf>
    <xf numFmtId="0" fontId="53" fillId="0" borderId="43" xfId="0" applyFont="1" applyBorder="1" applyAlignment="1" applyProtection="1">
      <alignment horizontal="center" vertical="center" wrapText="1"/>
      <protection locked="0"/>
    </xf>
    <xf numFmtId="0" fontId="53" fillId="34" borderId="16" xfId="0" applyFont="1" applyFill="1" applyBorder="1" applyAlignment="1" applyProtection="1">
      <alignment horizontal="center" vertical="center"/>
      <protection locked="0"/>
    </xf>
    <xf numFmtId="0" fontId="53" fillId="34" borderId="41" xfId="0" applyFont="1" applyFill="1" applyBorder="1" applyAlignment="1" applyProtection="1">
      <alignment horizontal="center" vertical="center"/>
      <protection locked="0"/>
    </xf>
    <xf numFmtId="0" fontId="53" fillId="34" borderId="29" xfId="0" applyFont="1" applyFill="1" applyBorder="1" applyAlignment="1" applyProtection="1">
      <alignment horizontal="center" vertical="center"/>
      <protection locked="0"/>
    </xf>
    <xf numFmtId="0" fontId="53" fillId="34" borderId="43" xfId="0" applyFont="1" applyFill="1" applyBorder="1" applyAlignment="1" applyProtection="1">
      <alignment horizontal="center" vertical="center"/>
      <protection locked="0"/>
    </xf>
    <xf numFmtId="0" fontId="53" fillId="34" borderId="16" xfId="0" applyFont="1" applyFill="1" applyBorder="1" applyAlignment="1" applyProtection="1">
      <alignment horizontal="center" vertical="center" wrapText="1"/>
      <protection locked="0"/>
    </xf>
    <xf numFmtId="0" fontId="53" fillId="34" borderId="17" xfId="0" applyFont="1" applyFill="1" applyBorder="1" applyAlignment="1" applyProtection="1">
      <alignment horizontal="center" vertical="center" wrapText="1"/>
      <protection locked="0"/>
    </xf>
    <xf numFmtId="0" fontId="53" fillId="34" borderId="18" xfId="0" applyFont="1" applyFill="1" applyBorder="1" applyAlignment="1" applyProtection="1">
      <alignment horizontal="center" vertical="center" wrapText="1"/>
      <protection locked="0"/>
    </xf>
    <xf numFmtId="0" fontId="53" fillId="34" borderId="29" xfId="0" applyFont="1" applyFill="1" applyBorder="1" applyAlignment="1" applyProtection="1">
      <alignment horizontal="center" vertical="center" wrapText="1"/>
      <protection locked="0"/>
    </xf>
    <xf numFmtId="0" fontId="53" fillId="34" borderId="22" xfId="0" applyFont="1" applyFill="1" applyBorder="1" applyAlignment="1" applyProtection="1">
      <alignment horizontal="center" vertical="center" wrapText="1"/>
      <protection locked="0"/>
    </xf>
    <xf numFmtId="0" fontId="53" fillId="34" borderId="23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/>
      <protection locked="0"/>
    </xf>
    <xf numFmtId="0" fontId="54" fillId="0" borderId="65" xfId="0" applyFont="1" applyBorder="1" applyAlignment="1" applyProtection="1">
      <alignment horizontal="center" vertical="top"/>
      <protection locked="0"/>
    </xf>
    <xf numFmtId="0" fontId="54" fillId="0" borderId="66" xfId="0" applyFont="1" applyBorder="1" applyAlignment="1" applyProtection="1">
      <alignment horizontal="center" vertical="top"/>
      <protection locked="0"/>
    </xf>
    <xf numFmtId="0" fontId="54" fillId="0" borderId="19" xfId="0" applyFont="1" applyBorder="1" applyAlignment="1" applyProtection="1">
      <alignment horizontal="left" vertical="top"/>
      <protection locked="0"/>
    </xf>
    <xf numFmtId="0" fontId="54" fillId="0" borderId="65" xfId="0" applyFont="1" applyBorder="1" applyAlignment="1" applyProtection="1">
      <alignment horizontal="left" vertical="top"/>
      <protection locked="0"/>
    </xf>
    <xf numFmtId="0" fontId="54" fillId="0" borderId="70" xfId="0" applyFont="1" applyBorder="1" applyAlignment="1" applyProtection="1">
      <alignment horizontal="left" vertical="top"/>
      <protection locked="0"/>
    </xf>
    <xf numFmtId="0" fontId="56" fillId="0" borderId="19" xfId="0" applyFont="1" applyBorder="1" applyAlignment="1" applyProtection="1">
      <alignment horizontal="center"/>
      <protection locked="0"/>
    </xf>
    <xf numFmtId="0" fontId="56" fillId="0" borderId="65" xfId="0" applyFont="1" applyBorder="1" applyAlignment="1" applyProtection="1">
      <alignment horizontal="center"/>
      <protection locked="0"/>
    </xf>
    <xf numFmtId="0" fontId="56" fillId="0" borderId="66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/>
      <protection locked="0"/>
    </xf>
    <xf numFmtId="0" fontId="52" fillId="0" borderId="55" xfId="0" applyFont="1" applyBorder="1" applyAlignment="1" applyProtection="1">
      <alignment horizontal="left" vertical="top" wrapText="1"/>
      <protection locked="0"/>
    </xf>
    <xf numFmtId="0" fontId="54" fillId="0" borderId="51" xfId="0" applyFont="1" applyBorder="1" applyAlignment="1" applyProtection="1">
      <alignment horizontal="center" vertical="top"/>
      <protection locked="0"/>
    </xf>
    <xf numFmtId="0" fontId="54" fillId="0" borderId="50" xfId="0" applyFont="1" applyBorder="1" applyAlignment="1" applyProtection="1">
      <alignment horizontal="center" vertical="top"/>
      <protection locked="0"/>
    </xf>
    <xf numFmtId="0" fontId="53" fillId="0" borderId="51" xfId="0" applyFont="1" applyBorder="1" applyAlignment="1" applyProtection="1">
      <alignment horizontal="left" vertical="top"/>
      <protection locked="0"/>
    </xf>
    <xf numFmtId="0" fontId="53" fillId="0" borderId="49" xfId="0" applyFont="1" applyBorder="1" applyAlignment="1" applyProtection="1">
      <alignment horizontal="left" vertical="top"/>
      <protection locked="0"/>
    </xf>
    <xf numFmtId="0" fontId="53" fillId="0" borderId="71" xfId="0" applyFont="1" applyBorder="1" applyAlignment="1" applyProtection="1">
      <alignment horizontal="left" vertical="top"/>
      <protection locked="0"/>
    </xf>
    <xf numFmtId="0" fontId="56" fillId="0" borderId="51" xfId="0" applyFont="1" applyBorder="1" applyAlignment="1" applyProtection="1">
      <alignment horizontal="center"/>
      <protection locked="0"/>
    </xf>
    <xf numFmtId="0" fontId="56" fillId="0" borderId="50" xfId="0" applyFont="1" applyBorder="1" applyAlignment="1" applyProtection="1">
      <alignment horizontal="center"/>
      <protection locked="0"/>
    </xf>
    <xf numFmtId="0" fontId="56" fillId="0" borderId="48" xfId="0" applyFont="1" applyBorder="1" applyAlignment="1" applyProtection="1">
      <alignment horizontal="center"/>
      <protection locked="0"/>
    </xf>
    <xf numFmtId="0" fontId="56" fillId="0" borderId="49" xfId="0" applyFont="1" applyBorder="1" applyAlignment="1" applyProtection="1">
      <alignment horizontal="center"/>
      <protection locked="0"/>
    </xf>
    <xf numFmtId="0" fontId="56" fillId="0" borderId="71" xfId="0" applyFont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90"/>
  <sheetViews>
    <sheetView tabSelected="1" zoomScale="85" zoomScaleNormal="85" zoomScalePageLayoutView="0" workbookViewId="0" topLeftCell="A1">
      <selection activeCell="X15" sqref="X15"/>
    </sheetView>
  </sheetViews>
  <sheetFormatPr defaultColWidth="9.140625" defaultRowHeight="15"/>
  <cols>
    <col min="1" max="1" width="2.7109375" style="4" customWidth="1"/>
    <col min="2" max="2" width="8.7109375" style="4" customWidth="1"/>
    <col min="3" max="3" width="9.140625" style="4" customWidth="1"/>
    <col min="4" max="4" width="13.00390625" style="4" customWidth="1"/>
    <col min="5" max="6" width="9.140625" style="4" customWidth="1"/>
    <col min="7" max="8" width="9.8515625" style="4" customWidth="1"/>
    <col min="9" max="9" width="7.28125" style="4" customWidth="1"/>
    <col min="10" max="10" width="11.140625" style="48" customWidth="1"/>
    <col min="11" max="11" width="12.00390625" style="4" customWidth="1"/>
    <col min="12" max="12" width="9.57421875" style="4" customWidth="1"/>
    <col min="13" max="13" width="11.57421875" style="48" customWidth="1"/>
    <col min="14" max="14" width="12.140625" style="4" customWidth="1"/>
    <col min="15" max="15" width="9.7109375" style="4" customWidth="1"/>
    <col min="16" max="16" width="11.8515625" style="4" customWidth="1"/>
    <col min="17" max="17" width="11.28125" style="4" customWidth="1"/>
    <col min="18" max="20" width="9.140625" style="4" customWidth="1"/>
    <col min="21" max="21" width="10.421875" style="4" customWidth="1"/>
    <col min="22" max="22" width="10.140625" style="4" customWidth="1"/>
    <col min="23" max="23" width="2.00390625" style="4" customWidth="1"/>
    <col min="24" max="16384" width="9.140625" style="4" customWidth="1"/>
  </cols>
  <sheetData>
    <row r="1" spans="17:21" ht="15.75">
      <c r="Q1" s="60"/>
      <c r="R1" s="174"/>
      <c r="S1" s="174"/>
      <c r="T1" s="174"/>
      <c r="U1" s="174"/>
    </row>
    <row r="2" spans="17:21" ht="15.75">
      <c r="Q2" s="60"/>
      <c r="R2" s="174"/>
      <c r="S2" s="174"/>
      <c r="T2" s="174"/>
      <c r="U2" s="174"/>
    </row>
    <row r="3" spans="17:21" ht="15.75">
      <c r="Q3" s="174"/>
      <c r="R3" s="174"/>
      <c r="S3" s="174"/>
      <c r="T3" s="174"/>
      <c r="U3" s="174"/>
    </row>
    <row r="4" spans="17:21" ht="16.5" customHeight="1">
      <c r="Q4" s="60"/>
      <c r="R4" s="175"/>
      <c r="S4" s="175"/>
      <c r="T4" s="175"/>
      <c r="U4" s="175"/>
    </row>
    <row r="5" ht="9" customHeight="1"/>
    <row r="6" ht="9" customHeight="1"/>
    <row r="7" spans="2:22" ht="18" customHeight="1">
      <c r="B7" s="169" t="s">
        <v>35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4" t="s">
        <v>40</v>
      </c>
    </row>
    <row r="8" spans="2:21" ht="15">
      <c r="B8" s="169" t="s">
        <v>62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</row>
    <row r="9" spans="2:21" ht="19.5" customHeight="1">
      <c r="B9" s="172" t="s">
        <v>63</v>
      </c>
      <c r="C9" s="172"/>
      <c r="D9" s="172"/>
      <c r="E9" s="172"/>
      <c r="F9" s="172"/>
      <c r="G9" s="172"/>
      <c r="H9" s="170" t="s">
        <v>97</v>
      </c>
      <c r="I9" s="170"/>
      <c r="J9" s="170"/>
      <c r="K9" s="170"/>
      <c r="L9" s="170"/>
      <c r="M9" s="170"/>
      <c r="N9" s="170"/>
      <c r="O9" s="7" t="s">
        <v>37</v>
      </c>
      <c r="P9" s="170" t="s">
        <v>98</v>
      </c>
      <c r="Q9" s="170"/>
      <c r="R9" s="170"/>
      <c r="S9" s="46"/>
      <c r="T9" s="46"/>
      <c r="U9" s="9"/>
    </row>
    <row r="10" spans="5:24" ht="27.75" customHeight="1">
      <c r="E10" s="61"/>
      <c r="F10" s="61"/>
      <c r="G10" s="61"/>
      <c r="H10" s="173" t="s">
        <v>71</v>
      </c>
      <c r="I10" s="173"/>
      <c r="J10" s="173"/>
      <c r="K10" s="173"/>
      <c r="L10" s="173"/>
      <c r="M10" s="173"/>
      <c r="N10" s="173"/>
      <c r="O10" s="56"/>
      <c r="P10" s="171" t="s">
        <v>59</v>
      </c>
      <c r="Q10" s="171"/>
      <c r="R10" s="171"/>
      <c r="S10" s="62"/>
      <c r="T10" s="62"/>
      <c r="U10" s="63"/>
      <c r="V10" s="30"/>
      <c r="W10" s="30"/>
      <c r="X10" s="30"/>
    </row>
    <row r="11" spans="9:24" ht="9.75" customHeight="1" hidden="1" thickBot="1">
      <c r="I11" s="56"/>
      <c r="J11" s="87"/>
      <c r="K11" s="56"/>
      <c r="L11" s="56"/>
      <c r="M11" s="87"/>
      <c r="N11" s="56"/>
      <c r="O11" s="56"/>
      <c r="P11" s="56"/>
      <c r="Q11" s="56"/>
      <c r="S11" s="64"/>
      <c r="T11" s="64"/>
      <c r="U11" s="64"/>
      <c r="V11" s="30"/>
      <c r="W11" s="30"/>
      <c r="X11" s="30"/>
    </row>
    <row r="12" spans="9:24" ht="9.75" customHeight="1" hidden="1" thickBot="1">
      <c r="I12" s="56"/>
      <c r="J12" s="87"/>
      <c r="K12" s="56"/>
      <c r="L12" s="56"/>
      <c r="M12" s="87"/>
      <c r="N12" s="56"/>
      <c r="O12" s="56"/>
      <c r="P12" s="56"/>
      <c r="Q12" s="56"/>
      <c r="S12" s="64"/>
      <c r="T12" s="64"/>
      <c r="U12" s="64"/>
      <c r="V12" s="30"/>
      <c r="W12" s="30"/>
      <c r="X12" s="30"/>
    </row>
    <row r="13" spans="9:24" ht="9.75" customHeight="1" hidden="1" thickBot="1">
      <c r="I13" s="56"/>
      <c r="J13" s="87"/>
      <c r="K13" s="56"/>
      <c r="L13" s="56"/>
      <c r="M13" s="87"/>
      <c r="N13" s="56"/>
      <c r="O13" s="56"/>
      <c r="P13" s="56"/>
      <c r="Q13" s="56"/>
      <c r="S13" s="64"/>
      <c r="T13" s="64"/>
      <c r="U13" s="64"/>
      <c r="V13" s="30"/>
      <c r="W13" s="30"/>
      <c r="X13" s="30"/>
    </row>
    <row r="14" spans="9:24" ht="9.75" customHeight="1" hidden="1" thickBot="1">
      <c r="I14" s="56"/>
      <c r="J14" s="87"/>
      <c r="K14" s="56"/>
      <c r="L14" s="56"/>
      <c r="M14" s="87"/>
      <c r="N14" s="56"/>
      <c r="O14" s="56"/>
      <c r="P14" s="56"/>
      <c r="Q14" s="56"/>
      <c r="S14" s="64"/>
      <c r="T14" s="64"/>
      <c r="U14" s="64"/>
      <c r="V14" s="30"/>
      <c r="W14" s="30"/>
      <c r="X14" s="30"/>
    </row>
    <row r="15" spans="9:24" ht="9.75" customHeight="1">
      <c r="I15" s="56"/>
      <c r="J15" s="87"/>
      <c r="K15" s="56"/>
      <c r="L15" s="56"/>
      <c r="M15" s="87"/>
      <c r="N15" s="56"/>
      <c r="O15" s="56"/>
      <c r="P15" s="56"/>
      <c r="Q15" s="56"/>
      <c r="S15" s="64"/>
      <c r="T15" s="64"/>
      <c r="U15" s="64"/>
      <c r="V15" s="30"/>
      <c r="W15" s="30"/>
      <c r="X15" s="30"/>
    </row>
    <row r="16" spans="9:24" ht="9.75" customHeight="1" thickBot="1">
      <c r="I16" s="56"/>
      <c r="J16" s="87"/>
      <c r="K16" s="56"/>
      <c r="L16" s="56"/>
      <c r="M16" s="87"/>
      <c r="N16" s="56"/>
      <c r="O16" s="56"/>
      <c r="P16" s="56"/>
      <c r="Q16" s="56"/>
      <c r="S16" s="64"/>
      <c r="T16" s="64"/>
      <c r="U16" s="64"/>
      <c r="V16" s="30"/>
      <c r="W16" s="30"/>
      <c r="X16" s="30"/>
    </row>
    <row r="17" spans="2:25" ht="114.75" customHeight="1" thickBot="1">
      <c r="B17" s="213" t="s">
        <v>72</v>
      </c>
      <c r="C17" s="228"/>
      <c r="D17" s="228"/>
      <c r="E17" s="44">
        <v>807</v>
      </c>
      <c r="F17" s="65" t="s">
        <v>60</v>
      </c>
      <c r="G17" s="213" t="s">
        <v>73</v>
      </c>
      <c r="H17" s="228"/>
      <c r="I17" s="229"/>
      <c r="J17" s="88">
        <v>37</v>
      </c>
      <c r="K17" s="65" t="s">
        <v>60</v>
      </c>
      <c r="L17" s="213" t="s">
        <v>74</v>
      </c>
      <c r="M17" s="228"/>
      <c r="N17" s="229"/>
      <c r="O17" s="44">
        <v>426</v>
      </c>
      <c r="P17" s="65" t="s">
        <v>61</v>
      </c>
      <c r="Q17" s="213" t="s">
        <v>76</v>
      </c>
      <c r="R17" s="214"/>
      <c r="S17" s="215"/>
      <c r="T17" s="45">
        <f>SUM(E17,J17,O17)</f>
        <v>1270</v>
      </c>
      <c r="U17" s="64"/>
      <c r="V17" s="30"/>
      <c r="W17" s="30"/>
      <c r="X17" s="30"/>
      <c r="Y17" s="59"/>
    </row>
    <row r="18" spans="9:21" ht="18" customHeight="1">
      <c r="I18" s="56"/>
      <c r="J18" s="87"/>
      <c r="K18" s="56"/>
      <c r="L18" s="56"/>
      <c r="M18" s="87"/>
      <c r="N18" s="56"/>
      <c r="O18" s="56"/>
      <c r="P18" s="56"/>
      <c r="Q18" s="56"/>
      <c r="S18" s="64"/>
      <c r="T18" s="64"/>
      <c r="U18" s="64"/>
    </row>
    <row r="19" ht="21" customHeight="1" thickBot="1"/>
    <row r="20" spans="2:21" ht="59.25" customHeight="1">
      <c r="B20" s="140" t="s">
        <v>38</v>
      </c>
      <c r="C20" s="141"/>
      <c r="D20" s="142"/>
      <c r="E20" s="225" t="s">
        <v>49</v>
      </c>
      <c r="F20" s="164"/>
      <c r="G20" s="164"/>
      <c r="H20" s="164"/>
      <c r="I20" s="159"/>
      <c r="J20" s="182" t="s">
        <v>64</v>
      </c>
      <c r="K20" s="222" t="s">
        <v>65</v>
      </c>
      <c r="L20" s="223"/>
      <c r="M20" s="223"/>
      <c r="N20" s="224"/>
      <c r="O20" s="176" t="s">
        <v>67</v>
      </c>
      <c r="P20" s="176" t="s">
        <v>70</v>
      </c>
      <c r="Q20" s="176" t="s">
        <v>66</v>
      </c>
      <c r="R20" s="158" t="s">
        <v>36</v>
      </c>
      <c r="S20" s="164"/>
      <c r="T20" s="164"/>
      <c r="U20" s="159"/>
    </row>
    <row r="21" spans="2:21" ht="17.25" customHeight="1">
      <c r="B21" s="143"/>
      <c r="C21" s="144"/>
      <c r="D21" s="145"/>
      <c r="E21" s="151" t="s">
        <v>0</v>
      </c>
      <c r="F21" s="165" t="s">
        <v>1</v>
      </c>
      <c r="G21" s="165"/>
      <c r="H21" s="165"/>
      <c r="I21" s="161"/>
      <c r="J21" s="183"/>
      <c r="K21" s="149" t="s">
        <v>2</v>
      </c>
      <c r="L21" s="226" t="s">
        <v>48</v>
      </c>
      <c r="M21" s="218" t="s">
        <v>3</v>
      </c>
      <c r="N21" s="220" t="s">
        <v>4</v>
      </c>
      <c r="O21" s="177"/>
      <c r="P21" s="177"/>
      <c r="Q21" s="177"/>
      <c r="R21" s="162" t="s">
        <v>5</v>
      </c>
      <c r="S21" s="200" t="s">
        <v>6</v>
      </c>
      <c r="T21" s="200" t="s">
        <v>7</v>
      </c>
      <c r="U21" s="216" t="s">
        <v>8</v>
      </c>
    </row>
    <row r="22" spans="2:24" ht="123.75" customHeight="1" thickBot="1">
      <c r="B22" s="143"/>
      <c r="C22" s="144"/>
      <c r="D22" s="145"/>
      <c r="E22" s="152"/>
      <c r="F22" s="66" t="s">
        <v>50</v>
      </c>
      <c r="G22" s="66" t="s">
        <v>46</v>
      </c>
      <c r="H22" s="66" t="s">
        <v>47</v>
      </c>
      <c r="I22" s="67" t="s">
        <v>9</v>
      </c>
      <c r="J22" s="184"/>
      <c r="K22" s="150"/>
      <c r="L22" s="227"/>
      <c r="M22" s="219"/>
      <c r="N22" s="221"/>
      <c r="O22" s="178"/>
      <c r="P22" s="178"/>
      <c r="Q22" s="178"/>
      <c r="R22" s="163"/>
      <c r="S22" s="201"/>
      <c r="T22" s="201"/>
      <c r="U22" s="217"/>
      <c r="X22" s="59"/>
    </row>
    <row r="23" spans="2:21" ht="15.75" thickBot="1">
      <c r="B23" s="191">
        <v>1</v>
      </c>
      <c r="C23" s="192"/>
      <c r="D23" s="193"/>
      <c r="E23" s="68">
        <v>2</v>
      </c>
      <c r="F23" s="69">
        <v>3</v>
      </c>
      <c r="G23" s="69">
        <v>4</v>
      </c>
      <c r="H23" s="69">
        <v>5</v>
      </c>
      <c r="I23" s="70">
        <v>6</v>
      </c>
      <c r="J23" s="89">
        <v>7</v>
      </c>
      <c r="K23" s="71">
        <v>8</v>
      </c>
      <c r="L23" s="69">
        <v>9</v>
      </c>
      <c r="M23" s="99">
        <v>10</v>
      </c>
      <c r="N23" s="70">
        <v>11</v>
      </c>
      <c r="O23" s="72">
        <v>12</v>
      </c>
      <c r="P23" s="73">
        <v>13</v>
      </c>
      <c r="Q23" s="73">
        <v>14</v>
      </c>
      <c r="R23" s="71">
        <v>15</v>
      </c>
      <c r="S23" s="69">
        <v>16</v>
      </c>
      <c r="T23" s="69">
        <v>17</v>
      </c>
      <c r="U23" s="70">
        <v>18</v>
      </c>
    </row>
    <row r="24" spans="2:21" ht="30.75" customHeight="1" thickBot="1">
      <c r="B24" s="153" t="s">
        <v>75</v>
      </c>
      <c r="C24" s="154"/>
      <c r="D24" s="154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2"/>
    </row>
    <row r="25" spans="2:21" ht="19.5" customHeight="1" thickBot="1">
      <c r="B25" s="179" t="s">
        <v>10</v>
      </c>
      <c r="C25" s="180"/>
      <c r="D25" s="181"/>
      <c r="E25" s="12">
        <f>SUM(F25:I25)</f>
        <v>8</v>
      </c>
      <c r="F25" s="13">
        <v>8</v>
      </c>
      <c r="G25" s="13"/>
      <c r="H25" s="13"/>
      <c r="I25" s="14"/>
      <c r="J25" s="90">
        <v>1</v>
      </c>
      <c r="K25" s="39"/>
      <c r="L25" s="13"/>
      <c r="M25" s="100">
        <v>7</v>
      </c>
      <c r="N25" s="41"/>
      <c r="O25" s="22"/>
      <c r="P25" s="35"/>
      <c r="Q25" s="35"/>
      <c r="R25" s="25"/>
      <c r="S25" s="13"/>
      <c r="T25" s="13"/>
      <c r="U25" s="14">
        <f>J25+K25+L25+M25+N25+O25</f>
        <v>8</v>
      </c>
    </row>
    <row r="26" spans="2:21" ht="28.5" customHeight="1" thickBot="1">
      <c r="B26" s="146" t="s">
        <v>11</v>
      </c>
      <c r="C26" s="147"/>
      <c r="D26" s="148"/>
      <c r="E26" s="15">
        <f aca="true" t="shared" si="0" ref="E26:E47">SUM(F26:I26)</f>
        <v>8</v>
      </c>
      <c r="F26" s="1">
        <v>5</v>
      </c>
      <c r="G26" s="1">
        <v>3</v>
      </c>
      <c r="H26" s="1"/>
      <c r="I26" s="2"/>
      <c r="J26" s="91">
        <v>2</v>
      </c>
      <c r="K26" s="11"/>
      <c r="L26" s="1"/>
      <c r="M26" s="101">
        <v>6</v>
      </c>
      <c r="N26" s="41"/>
      <c r="O26" s="3"/>
      <c r="P26" s="36"/>
      <c r="Q26" s="36"/>
      <c r="R26" s="6"/>
      <c r="S26" s="1"/>
      <c r="T26" s="1"/>
      <c r="U26" s="14">
        <f>J26+K26+L26+M26+N26+O26</f>
        <v>8</v>
      </c>
    </row>
    <row r="27" spans="2:21" ht="19.5" customHeight="1" thickBot="1">
      <c r="B27" s="146" t="s">
        <v>12</v>
      </c>
      <c r="C27" s="147"/>
      <c r="D27" s="148"/>
      <c r="E27" s="15">
        <f t="shared" si="0"/>
        <v>30</v>
      </c>
      <c r="F27" s="1">
        <v>20</v>
      </c>
      <c r="G27" s="1">
        <v>8</v>
      </c>
      <c r="H27" s="1"/>
      <c r="I27" s="2">
        <v>2</v>
      </c>
      <c r="J27" s="91">
        <v>1</v>
      </c>
      <c r="K27" s="11"/>
      <c r="L27" s="1">
        <v>1</v>
      </c>
      <c r="M27" s="101">
        <v>27</v>
      </c>
      <c r="N27" s="41">
        <v>1</v>
      </c>
      <c r="O27" s="3"/>
      <c r="P27" s="36"/>
      <c r="Q27" s="36"/>
      <c r="R27" s="6"/>
      <c r="S27" s="1"/>
      <c r="T27" s="1"/>
      <c r="U27" s="14">
        <f>J27+K27+L27+M27+N27+O27</f>
        <v>30</v>
      </c>
    </row>
    <row r="28" spans="2:21" ht="19.5" customHeight="1">
      <c r="B28" s="146" t="s">
        <v>13</v>
      </c>
      <c r="C28" s="147"/>
      <c r="D28" s="148"/>
      <c r="E28" s="15">
        <f t="shared" si="0"/>
        <v>0</v>
      </c>
      <c r="F28" s="1"/>
      <c r="G28" s="1"/>
      <c r="H28" s="1"/>
      <c r="I28" s="2"/>
      <c r="J28" s="91"/>
      <c r="K28" s="11"/>
      <c r="L28" s="1"/>
      <c r="M28" s="101"/>
      <c r="N28" s="20"/>
      <c r="O28" s="3"/>
      <c r="P28" s="36"/>
      <c r="Q28" s="36"/>
      <c r="R28" s="6"/>
      <c r="S28" s="1"/>
      <c r="T28" s="1"/>
      <c r="U28" s="14">
        <f>J28+K28+L28+M28+N28+O28</f>
        <v>0</v>
      </c>
    </row>
    <row r="29" spans="2:21" ht="24" customHeight="1">
      <c r="B29" s="146" t="s">
        <v>44</v>
      </c>
      <c r="C29" s="147"/>
      <c r="D29" s="148"/>
      <c r="E29" s="15">
        <f>SUM(E30:E31)</f>
        <v>481</v>
      </c>
      <c r="F29" s="10">
        <f aca="true" t="shared" si="1" ref="F29:U29">SUM(F30:F31)</f>
        <v>275</v>
      </c>
      <c r="G29" s="10">
        <f t="shared" si="1"/>
        <v>119</v>
      </c>
      <c r="H29" s="10">
        <f t="shared" si="1"/>
        <v>20</v>
      </c>
      <c r="I29" s="16">
        <f t="shared" si="1"/>
        <v>67</v>
      </c>
      <c r="J29" s="92">
        <f t="shared" si="1"/>
        <v>40</v>
      </c>
      <c r="K29" s="40">
        <f t="shared" si="1"/>
        <v>60</v>
      </c>
      <c r="L29" s="10">
        <f t="shared" si="1"/>
        <v>34</v>
      </c>
      <c r="M29" s="102">
        <f t="shared" si="1"/>
        <v>333</v>
      </c>
      <c r="N29" s="21">
        <f t="shared" si="1"/>
        <v>10</v>
      </c>
      <c r="O29" s="23">
        <f>SUM(O30:O31)</f>
        <v>4</v>
      </c>
      <c r="P29" s="23">
        <f>SUM(P30:P31)</f>
        <v>0</v>
      </c>
      <c r="Q29" s="23">
        <f>SUM(Q30:Q31)</f>
        <v>0</v>
      </c>
      <c r="R29" s="15">
        <f t="shared" si="1"/>
        <v>0</v>
      </c>
      <c r="S29" s="10">
        <f t="shared" si="1"/>
        <v>0</v>
      </c>
      <c r="T29" s="10">
        <f t="shared" si="1"/>
        <v>0</v>
      </c>
      <c r="U29" s="16">
        <f t="shared" si="1"/>
        <v>481</v>
      </c>
    </row>
    <row r="30" spans="2:21" ht="15">
      <c r="B30" s="188" t="s">
        <v>14</v>
      </c>
      <c r="C30" s="189"/>
      <c r="D30" s="190"/>
      <c r="E30" s="15">
        <f t="shared" si="0"/>
        <v>228</v>
      </c>
      <c r="F30" s="1">
        <f>40+131</f>
        <v>171</v>
      </c>
      <c r="G30" s="1">
        <v>24</v>
      </c>
      <c r="H30" s="1"/>
      <c r="I30" s="2">
        <f>9+24</f>
        <v>33</v>
      </c>
      <c r="J30" s="91">
        <f>8+9</f>
        <v>17</v>
      </c>
      <c r="K30" s="11">
        <f>1+26</f>
        <v>27</v>
      </c>
      <c r="L30" s="1">
        <f>3+5</f>
        <v>8</v>
      </c>
      <c r="M30" s="101">
        <f>61+106</f>
        <v>167</v>
      </c>
      <c r="N30" s="20">
        <v>9</v>
      </c>
      <c r="O30" s="3"/>
      <c r="P30" s="36"/>
      <c r="Q30" s="36"/>
      <c r="R30" s="6"/>
      <c r="S30" s="1"/>
      <c r="T30" s="1"/>
      <c r="U30" s="2">
        <f>J30+K30+L30+M30+N30+O30</f>
        <v>228</v>
      </c>
    </row>
    <row r="31" spans="2:21" ht="15">
      <c r="B31" s="188" t="s">
        <v>15</v>
      </c>
      <c r="C31" s="189"/>
      <c r="D31" s="190"/>
      <c r="E31" s="15">
        <f t="shared" si="0"/>
        <v>253</v>
      </c>
      <c r="F31" s="1">
        <f>103+1</f>
        <v>104</v>
      </c>
      <c r="G31" s="1">
        <f>94+1</f>
        <v>95</v>
      </c>
      <c r="H31" s="1">
        <v>20</v>
      </c>
      <c r="I31" s="2">
        <v>34</v>
      </c>
      <c r="J31" s="91">
        <v>23</v>
      </c>
      <c r="K31" s="11">
        <v>33</v>
      </c>
      <c r="L31" s="1">
        <v>26</v>
      </c>
      <c r="M31" s="101">
        <f>164+2</f>
        <v>166</v>
      </c>
      <c r="N31" s="20">
        <v>1</v>
      </c>
      <c r="O31" s="3">
        <v>4</v>
      </c>
      <c r="P31" s="36"/>
      <c r="Q31" s="36"/>
      <c r="R31" s="6"/>
      <c r="S31" s="1"/>
      <c r="T31" s="1"/>
      <c r="U31" s="2">
        <f aca="true" t="shared" si="2" ref="U31:U47">J31+K31+L31+M31+N31+O31</f>
        <v>253</v>
      </c>
    </row>
    <row r="32" spans="2:21" ht="19.5" customHeight="1">
      <c r="B32" s="146" t="s">
        <v>16</v>
      </c>
      <c r="C32" s="147"/>
      <c r="D32" s="148"/>
      <c r="E32" s="15">
        <f t="shared" si="0"/>
        <v>12</v>
      </c>
      <c r="F32" s="1">
        <f>1+8</f>
        <v>9</v>
      </c>
      <c r="G32" s="1">
        <v>1</v>
      </c>
      <c r="H32" s="1"/>
      <c r="I32" s="2">
        <v>2</v>
      </c>
      <c r="J32" s="91">
        <v>1</v>
      </c>
      <c r="K32" s="11"/>
      <c r="L32" s="1"/>
      <c r="M32" s="101">
        <f>4+7</f>
        <v>11</v>
      </c>
      <c r="N32" s="20"/>
      <c r="O32" s="3"/>
      <c r="P32" s="36"/>
      <c r="Q32" s="36"/>
      <c r="R32" s="6"/>
      <c r="S32" s="1"/>
      <c r="T32" s="1"/>
      <c r="U32" s="2">
        <f t="shared" si="2"/>
        <v>12</v>
      </c>
    </row>
    <row r="33" spans="2:21" s="48" customFormat="1" ht="30.75" customHeight="1">
      <c r="B33" s="185" t="s">
        <v>17</v>
      </c>
      <c r="C33" s="186"/>
      <c r="D33" s="187"/>
      <c r="E33" s="107">
        <f t="shared" si="0"/>
        <v>255</v>
      </c>
      <c r="F33" s="101">
        <v>46</v>
      </c>
      <c r="G33" s="101">
        <v>42</v>
      </c>
      <c r="H33" s="101">
        <v>152</v>
      </c>
      <c r="I33" s="108">
        <v>15</v>
      </c>
      <c r="J33" s="91">
        <v>1</v>
      </c>
      <c r="K33" s="109"/>
      <c r="L33" s="101">
        <v>44</v>
      </c>
      <c r="M33" s="101">
        <v>206</v>
      </c>
      <c r="N33" s="110">
        <f>1+1</f>
        <v>2</v>
      </c>
      <c r="O33" s="111">
        <v>2</v>
      </c>
      <c r="P33" s="112"/>
      <c r="Q33" s="112"/>
      <c r="R33" s="113"/>
      <c r="S33" s="101"/>
      <c r="T33" s="101"/>
      <c r="U33" s="108">
        <f t="shared" si="2"/>
        <v>255</v>
      </c>
    </row>
    <row r="34" spans="2:21" ht="20.25" customHeight="1">
      <c r="B34" s="146" t="s">
        <v>18</v>
      </c>
      <c r="C34" s="147"/>
      <c r="D34" s="148"/>
      <c r="E34" s="15">
        <f t="shared" si="0"/>
        <v>34</v>
      </c>
      <c r="F34" s="1">
        <v>32</v>
      </c>
      <c r="G34" s="1">
        <v>2</v>
      </c>
      <c r="H34" s="1"/>
      <c r="I34" s="2"/>
      <c r="J34" s="91">
        <v>2</v>
      </c>
      <c r="K34" s="11"/>
      <c r="L34" s="1"/>
      <c r="M34" s="101">
        <f>2+30</f>
        <v>32</v>
      </c>
      <c r="N34" s="20"/>
      <c r="O34" s="3"/>
      <c r="P34" s="36"/>
      <c r="Q34" s="36"/>
      <c r="R34" s="6"/>
      <c r="S34" s="1"/>
      <c r="T34" s="1"/>
      <c r="U34" s="2">
        <f t="shared" si="2"/>
        <v>34</v>
      </c>
    </row>
    <row r="35" spans="2:21" ht="18.75" customHeight="1">
      <c r="B35" s="146" t="s">
        <v>19</v>
      </c>
      <c r="C35" s="147"/>
      <c r="D35" s="148"/>
      <c r="E35" s="15">
        <f t="shared" si="0"/>
        <v>431</v>
      </c>
      <c r="F35" s="1">
        <f>74+118</f>
        <v>192</v>
      </c>
      <c r="G35" s="1">
        <f>66+5</f>
        <v>71</v>
      </c>
      <c r="H35" s="1">
        <f>115+6</f>
        <v>121</v>
      </c>
      <c r="I35" s="2">
        <f>35+12</f>
        <v>47</v>
      </c>
      <c r="J35" s="91">
        <f>48+22</f>
        <v>70</v>
      </c>
      <c r="K35" s="11">
        <v>11</v>
      </c>
      <c r="L35" s="1">
        <f>23+10</f>
        <v>33</v>
      </c>
      <c r="M35" s="101">
        <f>207+109</f>
        <v>316</v>
      </c>
      <c r="N35" s="20"/>
      <c r="O35" s="3">
        <v>1</v>
      </c>
      <c r="P35" s="36"/>
      <c r="Q35" s="36"/>
      <c r="R35" s="6"/>
      <c r="S35" s="1"/>
      <c r="T35" s="1"/>
      <c r="U35" s="2">
        <f t="shared" si="2"/>
        <v>431</v>
      </c>
    </row>
    <row r="36" spans="2:21" ht="29.25" customHeight="1">
      <c r="B36" s="146" t="s">
        <v>20</v>
      </c>
      <c r="C36" s="147"/>
      <c r="D36" s="148"/>
      <c r="E36" s="15">
        <f t="shared" si="0"/>
        <v>0</v>
      </c>
      <c r="F36" s="1"/>
      <c r="G36" s="1"/>
      <c r="H36" s="1"/>
      <c r="I36" s="2"/>
      <c r="J36" s="91"/>
      <c r="K36" s="11"/>
      <c r="L36" s="1"/>
      <c r="M36" s="101"/>
      <c r="N36" s="20"/>
      <c r="O36" s="3"/>
      <c r="P36" s="36"/>
      <c r="Q36" s="36"/>
      <c r="R36" s="6"/>
      <c r="S36" s="1"/>
      <c r="T36" s="1"/>
      <c r="U36" s="2">
        <f t="shared" si="2"/>
        <v>0</v>
      </c>
    </row>
    <row r="37" spans="2:21" ht="31.5" customHeight="1">
      <c r="B37" s="146" t="s">
        <v>21</v>
      </c>
      <c r="C37" s="147"/>
      <c r="D37" s="148"/>
      <c r="E37" s="15">
        <f t="shared" si="0"/>
        <v>42</v>
      </c>
      <c r="F37" s="1">
        <f>3+34</f>
        <v>37</v>
      </c>
      <c r="G37" s="1">
        <v>2</v>
      </c>
      <c r="H37" s="1"/>
      <c r="I37" s="2">
        <f>1+2</f>
        <v>3</v>
      </c>
      <c r="J37" s="91">
        <v>4</v>
      </c>
      <c r="K37" s="11"/>
      <c r="L37" s="1"/>
      <c r="M37" s="101">
        <f>6+32</f>
        <v>38</v>
      </c>
      <c r="N37" s="20"/>
      <c r="O37" s="3"/>
      <c r="P37" s="36"/>
      <c r="Q37" s="36"/>
      <c r="R37" s="6"/>
      <c r="S37" s="1"/>
      <c r="T37" s="1"/>
      <c r="U37" s="2">
        <f t="shared" si="2"/>
        <v>42</v>
      </c>
    </row>
    <row r="38" spans="2:21" ht="21" customHeight="1">
      <c r="B38" s="146" t="s">
        <v>22</v>
      </c>
      <c r="C38" s="147"/>
      <c r="D38" s="148"/>
      <c r="E38" s="15">
        <f t="shared" si="0"/>
        <v>0</v>
      </c>
      <c r="F38" s="1"/>
      <c r="G38" s="1"/>
      <c r="H38" s="1"/>
      <c r="I38" s="2"/>
      <c r="J38" s="91"/>
      <c r="K38" s="11"/>
      <c r="L38" s="1"/>
      <c r="M38" s="101"/>
      <c r="N38" s="20"/>
      <c r="O38" s="3"/>
      <c r="P38" s="36"/>
      <c r="Q38" s="36"/>
      <c r="R38" s="6"/>
      <c r="S38" s="1"/>
      <c r="T38" s="1"/>
      <c r="U38" s="2">
        <f t="shared" si="2"/>
        <v>0</v>
      </c>
    </row>
    <row r="39" spans="2:21" ht="21" customHeight="1">
      <c r="B39" s="146" t="s">
        <v>23</v>
      </c>
      <c r="C39" s="147"/>
      <c r="D39" s="148"/>
      <c r="E39" s="15">
        <f t="shared" si="0"/>
        <v>44</v>
      </c>
      <c r="F39" s="1">
        <f>4+8</f>
        <v>12</v>
      </c>
      <c r="G39" s="1">
        <f>19+4</f>
        <v>23</v>
      </c>
      <c r="H39" s="1">
        <f>3+2</f>
        <v>5</v>
      </c>
      <c r="I39" s="2">
        <f>3+1</f>
        <v>4</v>
      </c>
      <c r="J39" s="91"/>
      <c r="K39" s="11">
        <v>1</v>
      </c>
      <c r="L39" s="1"/>
      <c r="M39" s="101">
        <f>28+15</f>
        <v>43</v>
      </c>
      <c r="N39" s="20"/>
      <c r="O39" s="3"/>
      <c r="P39" s="36"/>
      <c r="Q39" s="36"/>
      <c r="R39" s="6"/>
      <c r="S39" s="1"/>
      <c r="T39" s="1"/>
      <c r="U39" s="2">
        <f t="shared" si="2"/>
        <v>44</v>
      </c>
    </row>
    <row r="40" spans="2:21" ht="30" customHeight="1">
      <c r="B40" s="146" t="s">
        <v>24</v>
      </c>
      <c r="C40" s="147"/>
      <c r="D40" s="148"/>
      <c r="E40" s="15">
        <f t="shared" si="0"/>
        <v>48</v>
      </c>
      <c r="F40" s="1">
        <f>1+21</f>
        <v>22</v>
      </c>
      <c r="G40" s="1">
        <v>25</v>
      </c>
      <c r="H40" s="1"/>
      <c r="I40" s="2">
        <v>1</v>
      </c>
      <c r="J40" s="91">
        <v>3</v>
      </c>
      <c r="K40" s="11">
        <v>1</v>
      </c>
      <c r="L40" s="1">
        <v>1</v>
      </c>
      <c r="M40" s="101">
        <f>22+21</f>
        <v>43</v>
      </c>
      <c r="N40" s="20"/>
      <c r="O40" s="3"/>
      <c r="P40" s="36"/>
      <c r="Q40" s="36"/>
      <c r="R40" s="6"/>
      <c r="S40" s="1"/>
      <c r="T40" s="1"/>
      <c r="U40" s="2">
        <f t="shared" si="2"/>
        <v>48</v>
      </c>
    </row>
    <row r="41" spans="2:21" ht="21" customHeight="1">
      <c r="B41" s="146" t="s">
        <v>25</v>
      </c>
      <c r="C41" s="147"/>
      <c r="D41" s="148"/>
      <c r="E41" s="15">
        <f t="shared" si="0"/>
        <v>1</v>
      </c>
      <c r="F41" s="1">
        <v>1</v>
      </c>
      <c r="G41" s="1"/>
      <c r="H41" s="1"/>
      <c r="I41" s="2"/>
      <c r="J41" s="91">
        <v>1</v>
      </c>
      <c r="K41" s="11"/>
      <c r="L41" s="1"/>
      <c r="M41" s="101"/>
      <c r="N41" s="20"/>
      <c r="O41" s="3"/>
      <c r="P41" s="36"/>
      <c r="Q41" s="36"/>
      <c r="R41" s="6"/>
      <c r="S41" s="1"/>
      <c r="T41" s="1"/>
      <c r="U41" s="2">
        <f t="shared" si="2"/>
        <v>1</v>
      </c>
    </row>
    <row r="42" spans="2:21" ht="27.75" customHeight="1">
      <c r="B42" s="146" t="s">
        <v>26</v>
      </c>
      <c r="C42" s="147"/>
      <c r="D42" s="148"/>
      <c r="E42" s="15">
        <f t="shared" si="0"/>
        <v>12</v>
      </c>
      <c r="F42" s="1">
        <f>1+7</f>
        <v>8</v>
      </c>
      <c r="G42" s="1">
        <v>2</v>
      </c>
      <c r="H42" s="1"/>
      <c r="I42" s="2">
        <f>1+1</f>
        <v>2</v>
      </c>
      <c r="J42" s="91">
        <v>1</v>
      </c>
      <c r="K42" s="11"/>
      <c r="L42" s="1"/>
      <c r="M42" s="101">
        <f>4+4</f>
        <v>8</v>
      </c>
      <c r="N42" s="20"/>
      <c r="O42" s="3">
        <v>3</v>
      </c>
      <c r="P42" s="36"/>
      <c r="Q42" s="36"/>
      <c r="R42" s="6"/>
      <c r="S42" s="1"/>
      <c r="T42" s="1"/>
      <c r="U42" s="2">
        <f t="shared" si="2"/>
        <v>12</v>
      </c>
    </row>
    <row r="43" spans="2:21" ht="33" customHeight="1">
      <c r="B43" s="146" t="s">
        <v>27</v>
      </c>
      <c r="C43" s="147"/>
      <c r="D43" s="148"/>
      <c r="E43" s="15">
        <f t="shared" si="0"/>
        <v>0</v>
      </c>
      <c r="F43" s="1"/>
      <c r="G43" s="1"/>
      <c r="H43" s="1"/>
      <c r="I43" s="2"/>
      <c r="J43" s="91"/>
      <c r="K43" s="11"/>
      <c r="L43" s="1"/>
      <c r="M43" s="101"/>
      <c r="N43" s="20"/>
      <c r="O43" s="3"/>
      <c r="P43" s="36"/>
      <c r="Q43" s="36"/>
      <c r="R43" s="6"/>
      <c r="S43" s="1"/>
      <c r="T43" s="1"/>
      <c r="U43" s="2">
        <f t="shared" si="2"/>
        <v>0</v>
      </c>
    </row>
    <row r="44" spans="2:21" ht="20.25" customHeight="1">
      <c r="B44" s="146" t="s">
        <v>28</v>
      </c>
      <c r="C44" s="147"/>
      <c r="D44" s="148"/>
      <c r="E44" s="15">
        <f t="shared" si="0"/>
        <v>1</v>
      </c>
      <c r="F44" s="1">
        <v>1</v>
      </c>
      <c r="G44" s="1"/>
      <c r="H44" s="1"/>
      <c r="I44" s="2"/>
      <c r="J44" s="91"/>
      <c r="K44" s="11"/>
      <c r="L44" s="1"/>
      <c r="M44" s="101">
        <v>1</v>
      </c>
      <c r="N44" s="20"/>
      <c r="O44" s="3"/>
      <c r="P44" s="36"/>
      <c r="Q44" s="36"/>
      <c r="R44" s="6"/>
      <c r="S44" s="1"/>
      <c r="T44" s="1"/>
      <c r="U44" s="2">
        <f t="shared" si="2"/>
        <v>1</v>
      </c>
    </row>
    <row r="45" spans="2:21" ht="29.25" customHeight="1">
      <c r="B45" s="146" t="s">
        <v>29</v>
      </c>
      <c r="C45" s="147"/>
      <c r="D45" s="148"/>
      <c r="E45" s="15">
        <f t="shared" si="0"/>
        <v>1</v>
      </c>
      <c r="F45" s="1">
        <v>1</v>
      </c>
      <c r="G45" s="1"/>
      <c r="H45" s="1"/>
      <c r="I45" s="2"/>
      <c r="J45" s="91"/>
      <c r="K45" s="11"/>
      <c r="L45" s="1"/>
      <c r="M45" s="101">
        <v>1</v>
      </c>
      <c r="N45" s="20"/>
      <c r="O45" s="3"/>
      <c r="P45" s="36"/>
      <c r="Q45" s="36"/>
      <c r="R45" s="6"/>
      <c r="S45" s="1"/>
      <c r="T45" s="1"/>
      <c r="U45" s="2">
        <f t="shared" si="2"/>
        <v>1</v>
      </c>
    </row>
    <row r="46" spans="2:21" ht="28.5" customHeight="1">
      <c r="B46" s="146" t="s">
        <v>30</v>
      </c>
      <c r="C46" s="147"/>
      <c r="D46" s="148"/>
      <c r="E46" s="15">
        <f t="shared" si="0"/>
        <v>0</v>
      </c>
      <c r="F46" s="1"/>
      <c r="G46" s="1"/>
      <c r="H46" s="1"/>
      <c r="I46" s="2"/>
      <c r="J46" s="91"/>
      <c r="K46" s="11"/>
      <c r="L46" s="1"/>
      <c r="M46" s="101"/>
      <c r="N46" s="20"/>
      <c r="O46" s="3"/>
      <c r="P46" s="36"/>
      <c r="Q46" s="36"/>
      <c r="R46" s="6"/>
      <c r="S46" s="1"/>
      <c r="T46" s="1"/>
      <c r="U46" s="2">
        <f t="shared" si="2"/>
        <v>0</v>
      </c>
    </row>
    <row r="47" spans="2:24" ht="80.25" customHeight="1" thickBot="1">
      <c r="B47" s="208" t="s">
        <v>31</v>
      </c>
      <c r="C47" s="209"/>
      <c r="D47" s="210"/>
      <c r="E47" s="17">
        <f t="shared" si="0"/>
        <v>0</v>
      </c>
      <c r="F47" s="18"/>
      <c r="G47" s="18"/>
      <c r="H47" s="18"/>
      <c r="I47" s="19"/>
      <c r="J47" s="93"/>
      <c r="K47" s="42"/>
      <c r="L47" s="18"/>
      <c r="M47" s="103"/>
      <c r="N47" s="43"/>
      <c r="O47" s="24"/>
      <c r="P47" s="37"/>
      <c r="Q47" s="37"/>
      <c r="R47" s="26"/>
      <c r="S47" s="18"/>
      <c r="T47" s="18"/>
      <c r="U47" s="2">
        <f t="shared" si="2"/>
        <v>0</v>
      </c>
      <c r="X47" s="4" t="s">
        <v>40</v>
      </c>
    </row>
    <row r="48" spans="2:21" ht="15.75" thickBot="1">
      <c r="B48" s="194" t="s">
        <v>32</v>
      </c>
      <c r="C48" s="195"/>
      <c r="D48" s="196"/>
      <c r="E48" s="27">
        <f>SUM(E25:E29,E32:E47)</f>
        <v>1408</v>
      </c>
      <c r="F48" s="27">
        <f aca="true" t="shared" si="3" ref="F48:U48">SUM(F25:F29,F32:F47)</f>
        <v>669</v>
      </c>
      <c r="G48" s="27">
        <f t="shared" si="3"/>
        <v>298</v>
      </c>
      <c r="H48" s="27">
        <f t="shared" si="3"/>
        <v>298</v>
      </c>
      <c r="I48" s="27">
        <f t="shared" si="3"/>
        <v>143</v>
      </c>
      <c r="J48" s="94">
        <f t="shared" si="3"/>
        <v>127</v>
      </c>
      <c r="K48" s="27">
        <f t="shared" si="3"/>
        <v>73</v>
      </c>
      <c r="L48" s="27">
        <f t="shared" si="3"/>
        <v>113</v>
      </c>
      <c r="M48" s="94">
        <f t="shared" si="3"/>
        <v>1072</v>
      </c>
      <c r="N48" s="27">
        <f t="shared" si="3"/>
        <v>13</v>
      </c>
      <c r="O48" s="27">
        <f t="shared" si="3"/>
        <v>10</v>
      </c>
      <c r="P48" s="27">
        <f t="shared" si="3"/>
        <v>0</v>
      </c>
      <c r="Q48" s="27">
        <f t="shared" si="3"/>
        <v>0</v>
      </c>
      <c r="R48" s="27">
        <f t="shared" si="3"/>
        <v>0</v>
      </c>
      <c r="S48" s="27">
        <f t="shared" si="3"/>
        <v>0</v>
      </c>
      <c r="T48" s="27">
        <f t="shared" si="3"/>
        <v>0</v>
      </c>
      <c r="U48" s="28">
        <f t="shared" si="3"/>
        <v>1408</v>
      </c>
    </row>
    <row r="49" spans="2:21" ht="81.75" customHeight="1" thickBot="1">
      <c r="B49" s="197" t="s">
        <v>77</v>
      </c>
      <c r="C49" s="198"/>
      <c r="D49" s="199"/>
      <c r="E49" s="29">
        <f>SUM(F49:I49)</f>
        <v>493</v>
      </c>
      <c r="F49" s="31">
        <f>141+16</f>
        <v>157</v>
      </c>
      <c r="G49" s="31">
        <f>35+6</f>
        <v>41</v>
      </c>
      <c r="H49" s="31">
        <f>53+12</f>
        <v>65</v>
      </c>
      <c r="I49" s="32">
        <f>185+45</f>
        <v>230</v>
      </c>
      <c r="J49" s="95">
        <f>47+22</f>
        <v>69</v>
      </c>
      <c r="K49" s="31">
        <v>6</v>
      </c>
      <c r="L49" s="31">
        <v>4</v>
      </c>
      <c r="M49" s="104">
        <f>352+57</f>
        <v>409</v>
      </c>
      <c r="N49" s="32">
        <v>2</v>
      </c>
      <c r="O49" s="34">
        <v>3</v>
      </c>
      <c r="P49" s="38"/>
      <c r="Q49" s="38"/>
      <c r="R49" s="33"/>
      <c r="S49" s="31"/>
      <c r="T49" s="31"/>
      <c r="U49" s="32">
        <f>J49+K49+L49+M49+N49+O49</f>
        <v>493</v>
      </c>
    </row>
    <row r="50" spans="2:21" ht="18.75" customHeight="1" thickBot="1">
      <c r="B50" s="194" t="s">
        <v>33</v>
      </c>
      <c r="C50" s="195"/>
      <c r="D50" s="196"/>
      <c r="E50" s="27">
        <f>SUM(E48:E49)</f>
        <v>1901</v>
      </c>
      <c r="F50" s="27">
        <f aca="true" t="shared" si="4" ref="F50:U50">SUM(F48:F49)</f>
        <v>826</v>
      </c>
      <c r="G50" s="27">
        <f t="shared" si="4"/>
        <v>339</v>
      </c>
      <c r="H50" s="27">
        <f t="shared" si="4"/>
        <v>363</v>
      </c>
      <c r="I50" s="27">
        <f t="shared" si="4"/>
        <v>373</v>
      </c>
      <c r="J50" s="94">
        <f t="shared" si="4"/>
        <v>196</v>
      </c>
      <c r="K50" s="27">
        <f t="shared" si="4"/>
        <v>79</v>
      </c>
      <c r="L50" s="27">
        <f t="shared" si="4"/>
        <v>117</v>
      </c>
      <c r="M50" s="94">
        <f t="shared" si="4"/>
        <v>1481</v>
      </c>
      <c r="N50" s="27">
        <f t="shared" si="4"/>
        <v>15</v>
      </c>
      <c r="O50" s="27">
        <f t="shared" si="4"/>
        <v>13</v>
      </c>
      <c r="P50" s="27">
        <f t="shared" si="4"/>
        <v>0</v>
      </c>
      <c r="Q50" s="27">
        <f t="shared" si="4"/>
        <v>0</v>
      </c>
      <c r="R50" s="27">
        <f t="shared" si="4"/>
        <v>0</v>
      </c>
      <c r="S50" s="27">
        <f t="shared" si="4"/>
        <v>0</v>
      </c>
      <c r="T50" s="27">
        <f t="shared" si="4"/>
        <v>0</v>
      </c>
      <c r="U50" s="28">
        <f t="shared" si="4"/>
        <v>1901</v>
      </c>
    </row>
    <row r="54" spans="12:21" ht="23.25" customHeight="1" thickBot="1">
      <c r="L54" s="30"/>
      <c r="M54" s="47"/>
      <c r="N54" s="30"/>
      <c r="O54" s="30"/>
      <c r="P54" s="30"/>
      <c r="Q54" s="30"/>
      <c r="R54" s="30"/>
      <c r="S54" s="30"/>
      <c r="T54" s="30"/>
      <c r="U54" s="30"/>
    </row>
    <row r="55" spans="2:21" ht="51.75" customHeight="1">
      <c r="B55" s="158" t="s">
        <v>51</v>
      </c>
      <c r="C55" s="159"/>
      <c r="D55" s="158" t="s">
        <v>53</v>
      </c>
      <c r="E55" s="164"/>
      <c r="F55" s="159"/>
      <c r="G55" s="158" t="s">
        <v>78</v>
      </c>
      <c r="H55" s="159"/>
      <c r="I55" s="158" t="s">
        <v>79</v>
      </c>
      <c r="J55" s="159"/>
      <c r="K55" s="158" t="s">
        <v>80</v>
      </c>
      <c r="L55" s="159"/>
      <c r="M55" s="158" t="s">
        <v>81</v>
      </c>
      <c r="N55" s="159"/>
      <c r="O55" s="158" t="s">
        <v>57</v>
      </c>
      <c r="P55" s="164"/>
      <c r="Q55" s="164"/>
      <c r="R55" s="159"/>
      <c r="S55" s="166" t="s">
        <v>58</v>
      </c>
      <c r="T55" s="155" t="s">
        <v>34</v>
      </c>
      <c r="U55" s="74"/>
    </row>
    <row r="56" spans="2:21" ht="86.25" customHeight="1">
      <c r="B56" s="160"/>
      <c r="C56" s="161"/>
      <c r="D56" s="162" t="s">
        <v>54</v>
      </c>
      <c r="E56" s="200" t="s">
        <v>55</v>
      </c>
      <c r="F56" s="216" t="s">
        <v>56</v>
      </c>
      <c r="G56" s="160"/>
      <c r="H56" s="161"/>
      <c r="I56" s="160"/>
      <c r="J56" s="161"/>
      <c r="K56" s="160"/>
      <c r="L56" s="161"/>
      <c r="M56" s="160"/>
      <c r="N56" s="161"/>
      <c r="O56" s="162" t="s">
        <v>0</v>
      </c>
      <c r="P56" s="165" t="s">
        <v>45</v>
      </c>
      <c r="Q56" s="165"/>
      <c r="R56" s="161"/>
      <c r="S56" s="167"/>
      <c r="T56" s="156"/>
      <c r="U56" s="74"/>
    </row>
    <row r="57" spans="2:21" ht="96" customHeight="1" thickBot="1">
      <c r="B57" s="202"/>
      <c r="C57" s="203"/>
      <c r="D57" s="163"/>
      <c r="E57" s="201"/>
      <c r="F57" s="217"/>
      <c r="G57" s="75" t="s">
        <v>0</v>
      </c>
      <c r="H57" s="67" t="s">
        <v>52</v>
      </c>
      <c r="I57" s="75" t="s">
        <v>0</v>
      </c>
      <c r="J57" s="96" t="s">
        <v>39</v>
      </c>
      <c r="K57" s="75" t="s">
        <v>0</v>
      </c>
      <c r="L57" s="67" t="s">
        <v>39</v>
      </c>
      <c r="M57" s="105" t="s">
        <v>0</v>
      </c>
      <c r="N57" s="67" t="s">
        <v>39</v>
      </c>
      <c r="O57" s="163"/>
      <c r="P57" s="66" t="s">
        <v>41</v>
      </c>
      <c r="Q57" s="66" t="s">
        <v>42</v>
      </c>
      <c r="R57" s="67" t="s">
        <v>43</v>
      </c>
      <c r="S57" s="168"/>
      <c r="T57" s="157"/>
      <c r="U57" s="74"/>
    </row>
    <row r="58" spans="2:21" s="76" customFormat="1" ht="11.25" customHeight="1" thickBot="1">
      <c r="B58" s="204">
        <v>1</v>
      </c>
      <c r="C58" s="205"/>
      <c r="D58" s="77">
        <v>2</v>
      </c>
      <c r="E58" s="78">
        <v>3</v>
      </c>
      <c r="F58" s="79">
        <v>4</v>
      </c>
      <c r="G58" s="77">
        <v>5</v>
      </c>
      <c r="H58" s="79">
        <v>6</v>
      </c>
      <c r="I58" s="77">
        <v>7</v>
      </c>
      <c r="J58" s="97">
        <v>8</v>
      </c>
      <c r="K58" s="77">
        <v>9</v>
      </c>
      <c r="L58" s="79">
        <v>10</v>
      </c>
      <c r="M58" s="106">
        <v>11</v>
      </c>
      <c r="N58" s="79">
        <v>12</v>
      </c>
      <c r="O58" s="77">
        <v>13</v>
      </c>
      <c r="P58" s="78">
        <v>14</v>
      </c>
      <c r="Q58" s="78">
        <v>15</v>
      </c>
      <c r="R58" s="79">
        <v>16</v>
      </c>
      <c r="S58" s="80">
        <v>17</v>
      </c>
      <c r="T58" s="81">
        <v>18</v>
      </c>
      <c r="U58" s="82"/>
    </row>
    <row r="59" spans="2:21" ht="25.5" customHeight="1" thickBot="1">
      <c r="B59" s="206">
        <v>829</v>
      </c>
      <c r="C59" s="207"/>
      <c r="D59" s="51">
        <v>152</v>
      </c>
      <c r="E59" s="50">
        <v>228</v>
      </c>
      <c r="F59" s="52">
        <v>190</v>
      </c>
      <c r="G59" s="51">
        <v>41</v>
      </c>
      <c r="H59" s="52">
        <v>17</v>
      </c>
      <c r="I59" s="51">
        <v>257</v>
      </c>
      <c r="J59" s="86">
        <v>88</v>
      </c>
      <c r="K59" s="85">
        <v>77</v>
      </c>
      <c r="L59" s="86">
        <v>48</v>
      </c>
      <c r="M59" s="85">
        <v>411</v>
      </c>
      <c r="N59" s="86">
        <v>348</v>
      </c>
      <c r="O59" s="84">
        <f>SUM(P59:R59)</f>
        <v>634</v>
      </c>
      <c r="P59" s="50">
        <v>272</v>
      </c>
      <c r="Q59" s="50">
        <v>260</v>
      </c>
      <c r="R59" s="52">
        <v>102</v>
      </c>
      <c r="S59" s="53">
        <v>0</v>
      </c>
      <c r="T59" s="54">
        <v>0</v>
      </c>
      <c r="U59" s="49"/>
    </row>
    <row r="60" spans="12:21" ht="15">
      <c r="L60" s="30"/>
      <c r="M60" s="47"/>
      <c r="N60" s="30"/>
      <c r="O60" s="30"/>
      <c r="P60" s="30"/>
      <c r="Q60" s="30"/>
      <c r="R60" s="30"/>
      <c r="S60" s="30"/>
      <c r="T60" s="30"/>
      <c r="U60" s="47"/>
    </row>
    <row r="61" ht="15">
      <c r="U61" s="48"/>
    </row>
    <row r="62" ht="15">
      <c r="U62" s="48"/>
    </row>
    <row r="63" ht="15">
      <c r="U63" s="48"/>
    </row>
    <row r="64" spans="4:18" ht="24.75" customHeight="1" thickBot="1">
      <c r="D64" s="83"/>
      <c r="E64" s="83"/>
      <c r="F64" s="83"/>
      <c r="G64" s="83"/>
      <c r="H64" s="83"/>
      <c r="I64" s="83"/>
      <c r="J64" s="98"/>
      <c r="K64" s="83"/>
      <c r="L64" s="83"/>
      <c r="M64" s="98"/>
      <c r="N64" s="83"/>
      <c r="O64" s="83"/>
      <c r="P64" s="83"/>
      <c r="Q64" s="30"/>
      <c r="R64" s="30"/>
    </row>
    <row r="65" spans="2:18" ht="60.75" customHeight="1" thickBot="1">
      <c r="B65" s="114" t="s">
        <v>82</v>
      </c>
      <c r="C65" s="115"/>
      <c r="D65" s="115"/>
      <c r="E65" s="115"/>
      <c r="F65" s="115"/>
      <c r="G65" s="116"/>
      <c r="H65" s="117" t="s">
        <v>69</v>
      </c>
      <c r="I65" s="118"/>
      <c r="J65" s="118"/>
      <c r="K65" s="118"/>
      <c r="L65" s="118"/>
      <c r="M65" s="118"/>
      <c r="N65" s="119"/>
      <c r="O65" s="56"/>
      <c r="P65" s="56"/>
      <c r="Q65" s="30"/>
      <c r="R65" s="30"/>
    </row>
    <row r="66" spans="2:14" ht="15">
      <c r="B66" s="120" t="s">
        <v>0</v>
      </c>
      <c r="C66" s="121"/>
      <c r="D66" s="122"/>
      <c r="E66" s="126" t="s">
        <v>83</v>
      </c>
      <c r="F66" s="126"/>
      <c r="G66" s="127"/>
      <c r="H66" s="130" t="s">
        <v>0</v>
      </c>
      <c r="I66" s="131"/>
      <c r="J66" s="134" t="s">
        <v>84</v>
      </c>
      <c r="K66" s="135"/>
      <c r="L66" s="136"/>
      <c r="M66" s="134" t="s">
        <v>83</v>
      </c>
      <c r="N66" s="136"/>
    </row>
    <row r="67" spans="2:14" ht="103.5" customHeight="1" thickBot="1">
      <c r="B67" s="123"/>
      <c r="C67" s="124"/>
      <c r="D67" s="125"/>
      <c r="E67" s="128"/>
      <c r="F67" s="128"/>
      <c r="G67" s="129"/>
      <c r="H67" s="132"/>
      <c r="I67" s="133"/>
      <c r="J67" s="137"/>
      <c r="K67" s="138"/>
      <c r="L67" s="139"/>
      <c r="M67" s="137"/>
      <c r="N67" s="139"/>
    </row>
    <row r="68" spans="2:14" ht="30.75" customHeight="1">
      <c r="B68" s="211">
        <v>229</v>
      </c>
      <c r="C68" s="211"/>
      <c r="D68" s="211"/>
      <c r="E68" s="211">
        <v>206</v>
      </c>
      <c r="F68" s="211"/>
      <c r="G68" s="211"/>
      <c r="H68" s="211">
        <v>60</v>
      </c>
      <c r="I68" s="211"/>
      <c r="J68" s="211">
        <v>51</v>
      </c>
      <c r="K68" s="211"/>
      <c r="L68" s="211"/>
      <c r="M68" s="212">
        <v>40</v>
      </c>
      <c r="N68" s="212"/>
    </row>
    <row r="72" ht="15.75" thickBot="1"/>
    <row r="73" spans="2:16" ht="89.25" customHeight="1" thickBot="1">
      <c r="B73" s="158" t="s">
        <v>88</v>
      </c>
      <c r="C73" s="164"/>
      <c r="D73" s="159"/>
      <c r="E73" s="114" t="s">
        <v>85</v>
      </c>
      <c r="F73" s="115"/>
      <c r="G73" s="115"/>
      <c r="H73" s="115"/>
      <c r="I73" s="116"/>
      <c r="J73" s="117" t="s">
        <v>69</v>
      </c>
      <c r="K73" s="118"/>
      <c r="L73" s="118"/>
      <c r="M73" s="118"/>
      <c r="N73" s="118"/>
      <c r="O73" s="118"/>
      <c r="P73" s="119"/>
    </row>
    <row r="74" spans="2:16" ht="15">
      <c r="B74" s="160"/>
      <c r="C74" s="165"/>
      <c r="D74" s="230"/>
      <c r="E74" s="233" t="s">
        <v>0</v>
      </c>
      <c r="F74" s="234"/>
      <c r="G74" s="237" t="s">
        <v>86</v>
      </c>
      <c r="H74" s="238"/>
      <c r="I74" s="239"/>
      <c r="J74" s="130" t="s">
        <v>0</v>
      </c>
      <c r="K74" s="131"/>
      <c r="L74" s="134" t="s">
        <v>87</v>
      </c>
      <c r="M74" s="135"/>
      <c r="N74" s="136"/>
      <c r="O74" s="134" t="s">
        <v>86</v>
      </c>
      <c r="P74" s="136"/>
    </row>
    <row r="75" spans="2:20" ht="149.25" customHeight="1" thickBot="1">
      <c r="B75" s="202"/>
      <c r="C75" s="231"/>
      <c r="D75" s="232"/>
      <c r="E75" s="235"/>
      <c r="F75" s="236"/>
      <c r="G75" s="240"/>
      <c r="H75" s="241"/>
      <c r="I75" s="242"/>
      <c r="J75" s="132"/>
      <c r="K75" s="133"/>
      <c r="L75" s="137"/>
      <c r="M75" s="138"/>
      <c r="N75" s="139"/>
      <c r="O75" s="137"/>
      <c r="P75" s="139"/>
      <c r="T75" s="59"/>
    </row>
    <row r="76" spans="2:16" ht="15" customHeight="1">
      <c r="B76" s="247" t="s">
        <v>90</v>
      </c>
      <c r="C76" s="248"/>
      <c r="D76" s="249"/>
      <c r="E76" s="250">
        <v>5</v>
      </c>
      <c r="F76" s="251"/>
      <c r="G76" s="251">
        <v>5</v>
      </c>
      <c r="H76" s="251"/>
      <c r="I76" s="252"/>
      <c r="J76" s="250" t="s">
        <v>96</v>
      </c>
      <c r="K76" s="251"/>
      <c r="L76" s="251" t="s">
        <v>96</v>
      </c>
      <c r="M76" s="251"/>
      <c r="N76" s="251"/>
      <c r="O76" s="245" t="s">
        <v>96</v>
      </c>
      <c r="P76" s="246"/>
    </row>
    <row r="77" spans="2:16" ht="15.75" customHeight="1">
      <c r="B77" s="247" t="s">
        <v>91</v>
      </c>
      <c r="C77" s="248"/>
      <c r="D77" s="249"/>
      <c r="E77" s="250">
        <v>15</v>
      </c>
      <c r="F77" s="251"/>
      <c r="G77" s="251">
        <v>15</v>
      </c>
      <c r="H77" s="251"/>
      <c r="I77" s="252"/>
      <c r="J77" s="250" t="s">
        <v>96</v>
      </c>
      <c r="K77" s="251"/>
      <c r="L77" s="251" t="s">
        <v>96</v>
      </c>
      <c r="M77" s="251"/>
      <c r="N77" s="251"/>
      <c r="O77" s="245" t="s">
        <v>96</v>
      </c>
      <c r="P77" s="246"/>
    </row>
    <row r="78" spans="2:16" ht="15">
      <c r="B78" s="247" t="s">
        <v>92</v>
      </c>
      <c r="C78" s="248"/>
      <c r="D78" s="249"/>
      <c r="E78" s="250">
        <v>7</v>
      </c>
      <c r="F78" s="251"/>
      <c r="G78" s="251">
        <v>7</v>
      </c>
      <c r="H78" s="251"/>
      <c r="I78" s="252"/>
      <c r="J78" s="250" t="s">
        <v>96</v>
      </c>
      <c r="K78" s="251"/>
      <c r="L78" s="251" t="s">
        <v>96</v>
      </c>
      <c r="M78" s="251"/>
      <c r="N78" s="251"/>
      <c r="O78" s="245" t="s">
        <v>96</v>
      </c>
      <c r="P78" s="246"/>
    </row>
    <row r="79" spans="2:16" ht="15" customHeight="1">
      <c r="B79" s="247" t="s">
        <v>93</v>
      </c>
      <c r="C79" s="248"/>
      <c r="D79" s="249"/>
      <c r="E79" s="250">
        <v>19</v>
      </c>
      <c r="F79" s="251"/>
      <c r="G79" s="251">
        <v>19</v>
      </c>
      <c r="H79" s="251"/>
      <c r="I79" s="252"/>
      <c r="J79" s="250" t="s">
        <v>96</v>
      </c>
      <c r="K79" s="251"/>
      <c r="L79" s="251" t="s">
        <v>96</v>
      </c>
      <c r="M79" s="251"/>
      <c r="N79" s="251"/>
      <c r="O79" s="245" t="s">
        <v>96</v>
      </c>
      <c r="P79" s="246"/>
    </row>
    <row r="80" spans="2:16" ht="15.75" customHeight="1">
      <c r="B80" s="247" t="s">
        <v>94</v>
      </c>
      <c r="C80" s="248"/>
      <c r="D80" s="249"/>
      <c r="E80" s="250">
        <v>15</v>
      </c>
      <c r="F80" s="251"/>
      <c r="G80" s="251">
        <v>15</v>
      </c>
      <c r="H80" s="251"/>
      <c r="I80" s="252"/>
      <c r="J80" s="250" t="s">
        <v>96</v>
      </c>
      <c r="K80" s="251"/>
      <c r="L80" s="251" t="s">
        <v>96</v>
      </c>
      <c r="M80" s="251"/>
      <c r="N80" s="251"/>
      <c r="O80" s="245" t="s">
        <v>96</v>
      </c>
      <c r="P80" s="246"/>
    </row>
    <row r="81" spans="2:16" ht="15.75" thickBot="1">
      <c r="B81" s="247" t="s">
        <v>95</v>
      </c>
      <c r="C81" s="248"/>
      <c r="D81" s="249"/>
      <c r="E81" s="250">
        <v>23</v>
      </c>
      <c r="F81" s="251"/>
      <c r="G81" s="251">
        <v>23</v>
      </c>
      <c r="H81" s="251"/>
      <c r="I81" s="252"/>
      <c r="J81" s="250" t="s">
        <v>96</v>
      </c>
      <c r="K81" s="251"/>
      <c r="L81" s="251" t="s">
        <v>96</v>
      </c>
      <c r="M81" s="251"/>
      <c r="N81" s="251"/>
      <c r="O81" s="245" t="s">
        <v>96</v>
      </c>
      <c r="P81" s="246"/>
    </row>
    <row r="82" spans="2:16" ht="15.75" thickBot="1">
      <c r="B82" s="257" t="s">
        <v>32</v>
      </c>
      <c r="C82" s="258"/>
      <c r="D82" s="259"/>
      <c r="E82" s="260">
        <f>E76+E77+E78+E79+E80+E81</f>
        <v>84</v>
      </c>
      <c r="F82" s="261"/>
      <c r="G82" s="262">
        <f>G76+G77+G78+G79+G80+G81</f>
        <v>84</v>
      </c>
      <c r="H82" s="263"/>
      <c r="I82" s="261"/>
      <c r="J82" s="260" t="s">
        <v>96</v>
      </c>
      <c r="K82" s="261"/>
      <c r="L82" s="262" t="s">
        <v>96</v>
      </c>
      <c r="M82" s="263"/>
      <c r="N82" s="264"/>
      <c r="O82" s="255" t="s">
        <v>96</v>
      </c>
      <c r="P82" s="256"/>
    </row>
    <row r="83" spans="1:16" ht="46.5" customHeight="1">
      <c r="A83" s="55" t="s">
        <v>68</v>
      </c>
      <c r="B83" s="254" t="s">
        <v>89</v>
      </c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</row>
    <row r="85" spans="3:5" ht="15">
      <c r="C85" s="253"/>
      <c r="D85" s="253"/>
      <c r="E85" s="253"/>
    </row>
    <row r="86" spans="2:21" ht="15">
      <c r="B86" s="243"/>
      <c r="C86" s="243"/>
      <c r="D86" s="243"/>
      <c r="E86" s="243"/>
      <c r="F86" s="243"/>
      <c r="G86" s="58"/>
      <c r="K86" s="244"/>
      <c r="L86" s="244"/>
      <c r="M86" s="244"/>
      <c r="N86" s="8"/>
      <c r="O86" s="253"/>
      <c r="P86" s="253"/>
      <c r="Q86" s="253"/>
      <c r="R86" s="253"/>
      <c r="S86" s="57"/>
      <c r="T86" s="57"/>
      <c r="U86" s="57"/>
    </row>
    <row r="87" spans="11:13" ht="15">
      <c r="K87" s="171"/>
      <c r="L87" s="171"/>
      <c r="M87" s="171"/>
    </row>
    <row r="88" spans="11:13" ht="15">
      <c r="K88" s="56"/>
      <c r="L88" s="56"/>
      <c r="M88" s="87"/>
    </row>
    <row r="89" spans="2:4" ht="15">
      <c r="B89" s="5"/>
      <c r="D89" s="5"/>
    </row>
    <row r="90" spans="2:4" ht="15">
      <c r="B90" s="5"/>
      <c r="D90" s="5"/>
    </row>
  </sheetData>
  <sheetProtection password="C6EB" sheet="1" objects="1" scenarios="1" formatCells="0" formatColumns="0" formatRows="0" insertColumns="0" insertRows="0" insertHyperlinks="0" deleteColumns="0" deleteRows="0" sort="0" autoFilter="0" pivotTables="0"/>
  <mergeCells count="145">
    <mergeCell ref="O86:R86"/>
    <mergeCell ref="C85:E85"/>
    <mergeCell ref="B83:P83"/>
    <mergeCell ref="O82:P82"/>
    <mergeCell ref="B82:D82"/>
    <mergeCell ref="E82:F82"/>
    <mergeCell ref="G82:I82"/>
    <mergeCell ref="J82:K82"/>
    <mergeCell ref="L82:N82"/>
    <mergeCell ref="B79:D79"/>
    <mergeCell ref="E79:F79"/>
    <mergeCell ref="G79:I79"/>
    <mergeCell ref="J81:K81"/>
    <mergeCell ref="L81:N81"/>
    <mergeCell ref="O81:P81"/>
    <mergeCell ref="B78:D78"/>
    <mergeCell ref="E78:F78"/>
    <mergeCell ref="G78:I78"/>
    <mergeCell ref="J78:K78"/>
    <mergeCell ref="L78:N78"/>
    <mergeCell ref="J79:K79"/>
    <mergeCell ref="L79:N79"/>
    <mergeCell ref="O79:P79"/>
    <mergeCell ref="B80:D80"/>
    <mergeCell ref="E80:F80"/>
    <mergeCell ref="G80:I80"/>
    <mergeCell ref="J80:K80"/>
    <mergeCell ref="L80:N80"/>
    <mergeCell ref="O80:P80"/>
    <mergeCell ref="B81:D81"/>
    <mergeCell ref="E81:F81"/>
    <mergeCell ref="G81:I81"/>
    <mergeCell ref="B73:D75"/>
    <mergeCell ref="E73:I73"/>
    <mergeCell ref="J73:P73"/>
    <mergeCell ref="E74:F75"/>
    <mergeCell ref="G74:I75"/>
    <mergeCell ref="J74:K75"/>
    <mergeCell ref="L74:N75"/>
    <mergeCell ref="O74:P75"/>
    <mergeCell ref="K87:M87"/>
    <mergeCell ref="B86:F86"/>
    <mergeCell ref="K86:M86"/>
    <mergeCell ref="O76:P76"/>
    <mergeCell ref="B77:D77"/>
    <mergeCell ref="E77:F77"/>
    <mergeCell ref="G77:I77"/>
    <mergeCell ref="J77:K77"/>
    <mergeCell ref="L77:N77"/>
    <mergeCell ref="O77:P77"/>
    <mergeCell ref="B76:D76"/>
    <mergeCell ref="E76:F76"/>
    <mergeCell ref="G76:I76"/>
    <mergeCell ref="J76:K76"/>
    <mergeCell ref="L76:N76"/>
    <mergeCell ref="O78:P78"/>
    <mergeCell ref="B68:D68"/>
    <mergeCell ref="E68:G68"/>
    <mergeCell ref="H68:I68"/>
    <mergeCell ref="J68:L68"/>
    <mergeCell ref="M68:N68"/>
    <mergeCell ref="Q17:S17"/>
    <mergeCell ref="R20:U20"/>
    <mergeCell ref="F21:I21"/>
    <mergeCell ref="F56:F57"/>
    <mergeCell ref="U21:U22"/>
    <mergeCell ref="T21:T22"/>
    <mergeCell ref="M21:M22"/>
    <mergeCell ref="N21:N22"/>
    <mergeCell ref="K20:N20"/>
    <mergeCell ref="R21:R22"/>
    <mergeCell ref="S21:S22"/>
    <mergeCell ref="E20:I20"/>
    <mergeCell ref="O20:O22"/>
    <mergeCell ref="L21:L22"/>
    <mergeCell ref="G55:H56"/>
    <mergeCell ref="D56:D57"/>
    <mergeCell ref="B17:D17"/>
    <mergeCell ref="G17:I17"/>
    <mergeCell ref="L17:N17"/>
    <mergeCell ref="B50:D50"/>
    <mergeCell ref="B49:D49"/>
    <mergeCell ref="E56:E57"/>
    <mergeCell ref="B55:C57"/>
    <mergeCell ref="B58:C58"/>
    <mergeCell ref="B59:C59"/>
    <mergeCell ref="D55:F55"/>
    <mergeCell ref="B48:D48"/>
    <mergeCell ref="B47:D47"/>
    <mergeCell ref="Q20:Q22"/>
    <mergeCell ref="B35:D35"/>
    <mergeCell ref="B34:D34"/>
    <mergeCell ref="B43:D43"/>
    <mergeCell ref="B42:D42"/>
    <mergeCell ref="B41:D41"/>
    <mergeCell ref="B40:D40"/>
    <mergeCell ref="B38:D38"/>
    <mergeCell ref="B37:D37"/>
    <mergeCell ref="B39:D39"/>
    <mergeCell ref="B36:D36"/>
    <mergeCell ref="B26:D26"/>
    <mergeCell ref="B25:D25"/>
    <mergeCell ref="J20:J22"/>
    <mergeCell ref="P20:P22"/>
    <mergeCell ref="B33:D33"/>
    <mergeCell ref="B32:D32"/>
    <mergeCell ref="B31:D31"/>
    <mergeCell ref="B30:D30"/>
    <mergeCell ref="B29:D29"/>
    <mergeCell ref="B23:D23"/>
    <mergeCell ref="B7:U7"/>
    <mergeCell ref="B8:U8"/>
    <mergeCell ref="P9:R9"/>
    <mergeCell ref="P10:R10"/>
    <mergeCell ref="H9:N9"/>
    <mergeCell ref="B9:G9"/>
    <mergeCell ref="H10:N10"/>
    <mergeCell ref="R1:U1"/>
    <mergeCell ref="Q3:U3"/>
    <mergeCell ref="R2:U2"/>
    <mergeCell ref="R4:U4"/>
    <mergeCell ref="B65:G65"/>
    <mergeCell ref="H65:N65"/>
    <mergeCell ref="B66:D67"/>
    <mergeCell ref="E66:G67"/>
    <mergeCell ref="H66:I67"/>
    <mergeCell ref="J66:L67"/>
    <mergeCell ref="M66:N67"/>
    <mergeCell ref="B20:D22"/>
    <mergeCell ref="B28:D28"/>
    <mergeCell ref="K21:K22"/>
    <mergeCell ref="E21:E22"/>
    <mergeCell ref="B24:U24"/>
    <mergeCell ref="B27:D27"/>
    <mergeCell ref="T55:T57"/>
    <mergeCell ref="I55:J56"/>
    <mergeCell ref="K55:L56"/>
    <mergeCell ref="M55:N56"/>
    <mergeCell ref="O56:O57"/>
    <mergeCell ref="O55:R55"/>
    <mergeCell ref="P56:R56"/>
    <mergeCell ref="S55:S57"/>
    <mergeCell ref="B46:D46"/>
    <mergeCell ref="B45:D45"/>
    <mergeCell ref="B44:D4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8" r:id="rId1"/>
  <ignoredErrors>
    <ignoredError sqref="E32 E34:E46 O59 E26:E28 F29:U29 E49:E50 F48:U48 F50:U50 T17" unlockedFormula="1"/>
    <ignoredError sqref="E25 E30:E31 E33 E47 E29 E48" formulaRange="1" unlockedFormula="1"/>
    <ignoredError sqref="E29 E48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2019-01-30T04:25:25Z</dcterms:modified>
  <cp:category/>
  <cp:version/>
  <cp:contentType/>
  <cp:contentStatus/>
</cp:coreProperties>
</file>